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أوامر التغيير" sheetId="1" state="visible" r:id="rId1"/>
    <sheet xmlns:r="http://schemas.openxmlformats.org/officeDocument/2006/relationships" name="دليل الاستخدام" sheetId="2" state="visible" r:id="rId2"/>
  </sheets>
  <definedNames/>
  <calcPr calcId="124519" fullCalcOnLoad="1"/>
</workbook>
</file>

<file path=xl/styles.xml><?xml version="1.0" encoding="utf-8"?>
<styleSheet xmlns="http://schemas.openxmlformats.org/spreadsheetml/2006/main">
  <numFmts count="1">
    <numFmt numFmtId="164" formatCode="#,##0.##"/>
  </numFmts>
  <fonts count="9">
    <font>
      <name val="Calibri"/>
      <family val="2"/>
      <color theme="1"/>
      <sz val="11"/>
      <scheme val="minor"/>
    </font>
    <font>
      <name val="Arial"/>
      <b val="1"/>
      <color rgb="00FFFFFF"/>
      <sz val="16"/>
    </font>
    <font>
      <name val="Arial"/>
      <color rgb="00FFFFFF"/>
      <sz val="9"/>
    </font>
    <font>
      <name val="Arial"/>
      <b val="1"/>
      <color rgb="000F4527"/>
      <sz val="11"/>
    </font>
    <font>
      <name val="Arial"/>
      <b val="1"/>
      <color rgb="00FFFFFF"/>
      <sz val="10"/>
    </font>
    <font>
      <name val="Arial"/>
      <color rgb="001F4FB5"/>
      <sz val="10"/>
    </font>
    <font>
      <name val="Arial"/>
      <b val="1"/>
      <color rgb="001F2A24"/>
      <sz val="10"/>
    </font>
    <font>
      <name val="Arial"/>
      <color rgb="001F2A24"/>
      <sz val="10"/>
    </font>
    <font>
      <name val="Arial"/>
      <b val="1"/>
      <color rgb="00E8A317"/>
      <sz val="10"/>
    </font>
  </fonts>
  <fills count="8">
    <fill>
      <patternFill/>
    </fill>
    <fill>
      <patternFill patternType="gray125"/>
    </fill>
    <fill>
      <patternFill patternType="solid">
        <fgColor rgb="0017603A"/>
      </patternFill>
    </fill>
    <fill>
      <patternFill patternType="solid">
        <fgColor rgb="000F4527"/>
      </patternFill>
    </fill>
    <fill>
      <patternFill patternType="solid">
        <fgColor rgb="00EEF3EF"/>
      </patternFill>
    </fill>
    <fill>
      <patternFill patternType="solid">
        <fgColor rgb="00FFF6DD"/>
      </patternFill>
    </fill>
    <fill>
      <patternFill patternType="solid">
        <fgColor rgb="00E8F1EA"/>
      </patternFill>
    </fill>
    <fill>
      <patternFill patternType="solid">
        <fgColor rgb="00D9EAD3"/>
      </patternFill>
    </fill>
  </fills>
  <borders count="2">
    <border>
      <left/>
      <right/>
      <top/>
      <bottom/>
      <diagonal/>
    </border>
    <border>
      <left style="thin">
        <color rgb="00C9CFC9"/>
      </left>
      <right style="thin">
        <color rgb="00C9CFC9"/>
      </right>
      <top style="thin">
        <color rgb="00C9CFC9"/>
      </top>
      <bottom style="thin">
        <color rgb="00C9CFC9"/>
      </bottom>
    </border>
  </borders>
  <cellStyleXfs count="1">
    <xf numFmtId="0" fontId="0" fillId="0" borderId="0"/>
  </cellStyleXfs>
  <cellXfs count="28">
    <xf numFmtId="0" fontId="0" fillId="0" borderId="0" pivotButton="0" quotePrefix="0" xfId="0"/>
    <xf numFmtId="0" fontId="1" fillId="2" borderId="0" applyAlignment="1" pivotButton="0" quotePrefix="0" xfId="0">
      <alignment horizontal="center" vertical="center" wrapText="1" readingOrder="2"/>
    </xf>
    <xf numFmtId="0" fontId="0" fillId="2" borderId="0" pivotButton="0" quotePrefix="0" xfId="0"/>
    <xf numFmtId="0" fontId="2" fillId="3" borderId="0" applyAlignment="1" pivotButton="0" quotePrefix="0" xfId="0">
      <alignment horizontal="center" vertical="center" wrapText="1" readingOrder="2"/>
    </xf>
    <xf numFmtId="0" fontId="0" fillId="3" borderId="0" pivotButton="0" quotePrefix="0" xfId="0"/>
    <xf numFmtId="0" fontId="3" fillId="4" borderId="1" applyAlignment="1" pivotButton="0" quotePrefix="0" xfId="0">
      <alignment horizontal="right" vertical="center" wrapText="1" readingOrder="2"/>
    </xf>
    <xf numFmtId="0" fontId="0" fillId="4" borderId="1" pivotButton="0" quotePrefix="0" xfId="0"/>
    <xf numFmtId="0" fontId="4" fillId="2" borderId="1" applyAlignment="1" pivotButton="0" quotePrefix="0" xfId="0">
      <alignment horizontal="center" vertical="center" wrapText="1" readingOrder="2"/>
    </xf>
    <xf numFmtId="0" fontId="6" fillId="4" borderId="1" applyAlignment="1" pivotButton="0" quotePrefix="0" xfId="0">
      <alignment horizontal="center" vertical="center" wrapText="1" readingOrder="2"/>
    </xf>
    <xf numFmtId="0" fontId="5" fillId="5" borderId="1" applyAlignment="1" applyProtection="1" pivotButton="0" quotePrefix="0" xfId="0">
      <alignment horizontal="center" vertical="center" wrapText="1" readingOrder="2"/>
      <protection locked="0" hidden="0"/>
    </xf>
    <xf numFmtId="0" fontId="5" fillId="5" borderId="1" applyAlignment="1" applyProtection="1" pivotButton="0" quotePrefix="0" xfId="0">
      <alignment horizontal="right" vertical="center" wrapText="1" readingOrder="2"/>
      <protection locked="0" hidden="0"/>
    </xf>
    <xf numFmtId="164" fontId="5" fillId="5" borderId="1" applyAlignment="1" applyProtection="1" pivotButton="0" quotePrefix="0" xfId="0">
      <alignment horizontal="center" vertical="center" wrapText="1" readingOrder="2"/>
      <protection locked="0" hidden="0"/>
    </xf>
    <xf numFmtId="4" fontId="5" fillId="5" borderId="1" applyAlignment="1" applyProtection="1" pivotButton="0" quotePrefix="0" xfId="0">
      <alignment horizontal="center" vertical="center" wrapText="1" readingOrder="2"/>
      <protection locked="0" hidden="0"/>
    </xf>
    <xf numFmtId="4" fontId="6" fillId="6" borderId="1" applyAlignment="1" pivotButton="0" quotePrefix="0" xfId="0">
      <alignment horizontal="center" vertical="center" wrapText="1" readingOrder="2"/>
    </xf>
    <xf numFmtId="1" fontId="5" fillId="5" borderId="1" applyAlignment="1" applyProtection="1" pivotButton="0" quotePrefix="0" xfId="0">
      <alignment horizontal="center" vertical="center" wrapText="1" readingOrder="2"/>
      <protection locked="0" hidden="0"/>
    </xf>
    <xf numFmtId="0" fontId="6" fillId="0" borderId="1" applyAlignment="1" pivotButton="0" quotePrefix="0" xfId="0">
      <alignment horizontal="center" vertical="center" wrapText="1" readingOrder="2"/>
    </xf>
    <xf numFmtId="4" fontId="7" fillId="6" borderId="1" applyAlignment="1" pivotButton="0" quotePrefix="0" xfId="0">
      <alignment horizontal="center" vertical="center" wrapText="1" readingOrder="2"/>
    </xf>
    <xf numFmtId="4" fontId="6" fillId="7" borderId="1" applyAlignment="1" pivotButton="0" quotePrefix="0" xfId="0">
      <alignment horizontal="center" vertical="center" wrapText="1" readingOrder="2"/>
    </xf>
    <xf numFmtId="10" fontId="6" fillId="6" borderId="1" applyAlignment="1" pivotButton="0" quotePrefix="0" xfId="0">
      <alignment horizontal="center" vertical="center" wrapText="1" readingOrder="2"/>
    </xf>
    <xf numFmtId="1" fontId="6" fillId="6" borderId="1" applyAlignment="1" pivotButton="0" quotePrefix="0" xfId="0">
      <alignment horizontal="center" vertical="center" wrapText="1" readingOrder="2"/>
    </xf>
    <xf numFmtId="1" fontId="7" fillId="6" borderId="1" applyAlignment="1" pivotButton="0" quotePrefix="0" xfId="0">
      <alignment horizontal="center" vertical="center" wrapText="1" readingOrder="2"/>
    </xf>
    <xf numFmtId="1" fontId="6" fillId="7" borderId="1" applyAlignment="1" pivotButton="0" quotePrefix="0" xfId="0">
      <alignment horizontal="center" vertical="center" wrapText="1" readingOrder="2"/>
    </xf>
    <xf numFmtId="0" fontId="7"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7" fillId="6" borderId="1" applyAlignment="1" pivotButton="0" quotePrefix="0" xfId="0">
      <alignment horizontal="right" vertical="center" wrapText="1" readingOrder="2"/>
    </xf>
    <xf numFmtId="0" fontId="7" fillId="2" borderId="1" applyAlignment="1" pivotButton="0" quotePrefix="0" xfId="0">
      <alignment horizontal="right" vertical="center" wrapText="1" readingOrder="2"/>
    </xf>
    <xf numFmtId="0" fontId="8" fillId="0" borderId="0" applyAlignment="1" pivotButton="0" quotePrefix="0" xfId="0">
      <alignment horizontal="right" vertical="center" wrapText="1" readingOrder="2"/>
    </xf>
    <xf numFmtId="0" fontId="7" fillId="0" borderId="0" applyAlignment="1" pivotButton="0" quotePrefix="0" xfId="0">
      <alignment horizontal="right" vertical="center" wrapText="1" readingOrder="2"/>
    </xf>
  </cellXfs>
  <cellStyles count="1">
    <cellStyle name="Normal" xfId="0" builtinId="0" hidden="0"/>
  </cellStyles>
  <dxfs count="3">
    <dxf>
      <font>
        <name val="Arial"/>
        <color rgb="001F2A24"/>
      </font>
      <fill>
        <patternFill patternType="solid">
          <fgColor rgb="00E3F1E6"/>
        </patternFill>
      </fill>
    </dxf>
    <dxf>
      <font>
        <name val="Arial"/>
        <color rgb="00A32020"/>
      </font>
      <fill>
        <patternFill patternType="solid">
          <fgColor rgb="00F8D7DA"/>
        </patternFill>
      </fill>
    </dxf>
    <dxf>
      <font>
        <name val="Arial"/>
        <color rgb="008A5A00"/>
      </font>
      <fill>
        <patternFill patternType="solid">
          <fgColor rgb="00FFF1C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7603A"/>
    <outlinePr summaryBelow="1" summaryRight="1"/>
    <pageSetUpPr fitToPage="1"/>
  </sheetPr>
  <dimension ref="A1:M45"/>
  <sheetViews>
    <sheetView showGridLines="0" rightToLeft="1" zoomScale="100" workbookViewId="0">
      <pane ySplit="5" topLeftCell="A6" activePane="bottomLeft" state="frozen"/>
      <selection pane="bottomLeft" activeCell="A1" sqref="A1"/>
    </sheetView>
  </sheetViews>
  <sheetFormatPr baseColWidth="8" defaultRowHeight="15"/>
  <cols>
    <col width="10" customWidth="1" min="1" max="1"/>
    <col width="34" customWidth="1" min="2" max="2"/>
    <col width="11" customWidth="1" min="3" max="3"/>
    <col width="9" customWidth="1" min="4" max="4"/>
    <col width="11" customWidth="1" min="5" max="5"/>
    <col width="13" customWidth="1" min="6" max="6"/>
    <col width="15" customWidth="1" min="7" max="7"/>
    <col width="14" customWidth="1" min="8" max="8"/>
    <col width="11" customWidth="1" min="9" max="9"/>
    <col width="11" customWidth="1" min="10" max="10"/>
    <col width="4" customWidth="1" min="11" max="11"/>
    <col width="38" customWidth="1" min="12" max="12"/>
    <col width="16" customWidth="1" min="13" max="13"/>
  </cols>
  <sheetData>
    <row r="1" ht="36" customHeight="1">
      <c r="A1" s="1" t="inlineStr">
        <is>
          <t>سجل أوامر التغيير: القيمة والحالة والأثر على العقد والمدة</t>
        </is>
      </c>
      <c r="B1" s="2" t="n"/>
      <c r="C1" s="2" t="n"/>
      <c r="D1" s="2" t="n"/>
      <c r="E1" s="2" t="n"/>
      <c r="F1" s="2" t="n"/>
      <c r="G1" s="2" t="n"/>
      <c r="H1" s="2" t="n"/>
      <c r="I1" s="2" t="n"/>
      <c r="J1" s="2" t="n"/>
      <c r="K1" s="2" t="n"/>
      <c r="L1" s="2" t="n"/>
      <c r="M1" s="2" t="n"/>
    </row>
    <row r="2" ht="18" customHeight="1">
      <c r="A2" s="3" t="inlineStr">
        <is>
          <t>سجّل كل أمر تغيير بقيمته وحالته ومدته، لترى صافي أثره على قيمة العقد ومدته وما ينتظر الاعتماد</t>
        </is>
      </c>
      <c r="B2" s="4" t="n"/>
      <c r="C2" s="4" t="n"/>
      <c r="D2" s="4" t="n"/>
      <c r="E2" s="4" t="n"/>
      <c r="F2" s="4" t="n"/>
      <c r="G2" s="4" t="n"/>
      <c r="H2" s="4" t="n"/>
      <c r="I2" s="4" t="n"/>
      <c r="J2" s="4" t="n"/>
      <c r="K2" s="4" t="n"/>
      <c r="L2" s="4" t="n"/>
      <c r="M2" s="4" t="n"/>
    </row>
    <row r="3"/>
    <row r="4" ht="22" customHeight="1">
      <c r="A4" s="5" t="inlineStr">
        <is>
          <t>سجل أوامر التغيير</t>
        </is>
      </c>
      <c r="B4" s="6" t="n"/>
      <c r="C4" s="6" t="n"/>
      <c r="D4" s="6" t="n"/>
      <c r="E4" s="6" t="n"/>
      <c r="F4" s="6" t="n"/>
      <c r="G4" s="6" t="n"/>
      <c r="H4" s="6" t="n"/>
      <c r="I4" s="6" t="n"/>
      <c r="J4" s="6" t="n"/>
    </row>
    <row r="5" ht="44" customHeight="1">
      <c r="A5" s="7" t="inlineStr">
        <is>
          <t>الرقم</t>
        </is>
      </c>
      <c r="B5" s="7" t="inlineStr">
        <is>
          <t>الوصف</t>
        </is>
      </c>
      <c r="C5" s="7" t="inlineStr">
        <is>
          <t>النوع</t>
        </is>
      </c>
      <c r="D5" s="7" t="inlineStr">
        <is>
          <t>الكمية</t>
        </is>
      </c>
      <c r="E5" s="7" t="inlineStr">
        <is>
          <t>الوحدة</t>
        </is>
      </c>
      <c r="F5" s="7" t="inlineStr">
        <is>
          <t>السعر</t>
        </is>
      </c>
      <c r="G5" s="7" t="inlineStr">
        <is>
          <t>القيمة (±)</t>
        </is>
      </c>
      <c r="H5" s="7" t="inlineStr">
        <is>
          <t>الحالة</t>
        </is>
      </c>
      <c r="I5" s="7" t="inlineStr">
        <is>
          <t>مدة مطلوبة (يوم)</t>
        </is>
      </c>
      <c r="J5" s="7" t="inlineStr">
        <is>
          <t>مدة معتمدة (يوم)</t>
        </is>
      </c>
      <c r="L5" s="8" t="inlineStr">
        <is>
          <t>بيانات العقد</t>
        </is>
      </c>
      <c r="M5" s="6" t="n"/>
    </row>
    <row r="6">
      <c r="A6" s="9" t="inlineStr">
        <is>
          <t>VO-01</t>
        </is>
      </c>
      <c r="B6" s="10" t="inlineStr">
        <is>
          <t>تغيير نوع بلاط الصالة إلى بورسلان</t>
        </is>
      </c>
      <c r="C6" s="9" t="inlineStr">
        <is>
          <t>إضافة</t>
        </is>
      </c>
      <c r="D6" s="11" t="n">
        <v>180</v>
      </c>
      <c r="E6" s="9" t="inlineStr">
        <is>
          <t>م²</t>
        </is>
      </c>
      <c r="F6" s="12" t="n">
        <v>45</v>
      </c>
      <c r="G6" s="13">
        <f>IF(AND(ISNUMBER(D6),ISNUMBER(F6)),ROUND(D6*F6,2)*IF(C6="حذف",-1,1),0)</f>
        <v/>
      </c>
      <c r="H6" s="9" t="inlineStr">
        <is>
          <t>معتمد</t>
        </is>
      </c>
      <c r="I6" s="14" t="n">
        <v>0</v>
      </c>
      <c r="J6" s="14" t="n">
        <v>0</v>
      </c>
      <c r="L6" s="15" t="inlineStr">
        <is>
          <t>قيمة العقد الأصلية</t>
        </is>
      </c>
      <c r="M6" s="12" t="n">
        <v>925680</v>
      </c>
    </row>
    <row r="7">
      <c r="A7" s="9" t="inlineStr">
        <is>
          <t>VO-02</t>
        </is>
      </c>
      <c r="B7" s="10" t="inlineStr">
        <is>
          <t>إلغاء سور الحديقة الخلفية</t>
        </is>
      </c>
      <c r="C7" s="9" t="inlineStr">
        <is>
          <t>حذف</t>
        </is>
      </c>
      <c r="D7" s="11" t="n">
        <v>60</v>
      </c>
      <c r="E7" s="9" t="inlineStr">
        <is>
          <t>م.ط</t>
        </is>
      </c>
      <c r="F7" s="12" t="n">
        <v>320</v>
      </c>
      <c r="G7" s="13">
        <f>IF(AND(ISNUMBER(D7),ISNUMBER(F7)),ROUND(D7*F7,2)*IF(C7="حذف",-1,1),0)</f>
        <v/>
      </c>
      <c r="H7" s="9" t="inlineStr">
        <is>
          <t>معتمد</t>
        </is>
      </c>
      <c r="I7" s="14" t="n">
        <v>0</v>
      </c>
      <c r="J7" s="14" t="n">
        <v>0</v>
      </c>
      <c r="L7" s="15" t="inlineStr">
        <is>
          <t>مدة العقد الأصلية (يوم)</t>
        </is>
      </c>
      <c r="M7" s="14" t="n">
        <v>365</v>
      </c>
    </row>
    <row r="8">
      <c r="A8" s="9" t="inlineStr">
        <is>
          <t>VO-03</t>
        </is>
      </c>
      <c r="B8" s="10" t="inlineStr">
        <is>
          <t>إضافة غرفة خدمات بالسطح</t>
        </is>
      </c>
      <c r="C8" s="9" t="inlineStr">
        <is>
          <t>إضافة</t>
        </is>
      </c>
      <c r="D8" s="11" t="n">
        <v>1</v>
      </c>
      <c r="E8" s="9" t="inlineStr">
        <is>
          <t>مقطوعية</t>
        </is>
      </c>
      <c r="F8" s="12" t="n">
        <v>38000</v>
      </c>
      <c r="G8" s="13">
        <f>IF(AND(ISNUMBER(D8),ISNUMBER(F8)),ROUND(D8*F8,2)*IF(C8="حذف",-1,1),0)</f>
        <v/>
      </c>
      <c r="H8" s="9" t="inlineStr">
        <is>
          <t>معتمد</t>
        </is>
      </c>
      <c r="I8" s="14" t="n">
        <v>12</v>
      </c>
      <c r="J8" s="14" t="n">
        <v>12</v>
      </c>
    </row>
    <row r="9">
      <c r="A9" s="9" t="inlineStr">
        <is>
          <t>VO-04</t>
        </is>
      </c>
      <c r="B9" s="10" t="inlineStr">
        <is>
          <t>تعديل مواقع نقاط الكهرباء</t>
        </is>
      </c>
      <c r="C9" s="9" t="inlineStr">
        <is>
          <t>إضافة</t>
        </is>
      </c>
      <c r="D9" s="11" t="n">
        <v>24</v>
      </c>
      <c r="E9" s="9" t="inlineStr">
        <is>
          <t>نقطة</t>
        </is>
      </c>
      <c r="F9" s="12" t="n">
        <v>140</v>
      </c>
      <c r="G9" s="13">
        <f>IF(AND(ISNUMBER(D9),ISNUMBER(F9)),ROUND(D9*F9,2)*IF(C9="حذف",-1,1),0)</f>
        <v/>
      </c>
      <c r="H9" s="9" t="inlineStr">
        <is>
          <t>معتمد</t>
        </is>
      </c>
      <c r="I9" s="14" t="n">
        <v>0</v>
      </c>
      <c r="J9" s="14" t="n">
        <v>0</v>
      </c>
      <c r="L9" s="8" t="inlineStr">
        <is>
          <t>الأثر على العقد</t>
        </is>
      </c>
      <c r="M9" s="6" t="n"/>
    </row>
    <row r="10">
      <c r="A10" s="9" t="inlineStr">
        <is>
          <t>VO-05</t>
        </is>
      </c>
      <c r="B10" s="10" t="inlineStr">
        <is>
          <t>تقوية أساسات الجهة الشمالية</t>
        </is>
      </c>
      <c r="C10" s="9" t="inlineStr">
        <is>
          <t>إضافة</t>
        </is>
      </c>
      <c r="D10" s="11" t="n">
        <v>14</v>
      </c>
      <c r="E10" s="9" t="inlineStr">
        <is>
          <t>م³</t>
        </is>
      </c>
      <c r="F10" s="12" t="n">
        <v>560</v>
      </c>
      <c r="G10" s="13">
        <f>IF(AND(ISNUMBER(D10),ISNUMBER(F10)),ROUND(D10*F10,2)*IF(C10="حذف",-1,1),0)</f>
        <v/>
      </c>
      <c r="H10" s="9" t="inlineStr">
        <is>
          <t>قيد المراجعة</t>
        </is>
      </c>
      <c r="I10" s="14" t="n">
        <v>7</v>
      </c>
      <c r="J10" s="14" t="n">
        <v>0</v>
      </c>
      <c r="L10" s="15" t="inlineStr">
        <is>
          <t>إضافات معتمدة</t>
        </is>
      </c>
      <c r="M10" s="16">
        <f>SUMIFS($G$6:$G$45,$H$6:$H$45,"معتمد",$G$6:$G$45,"&gt;0")</f>
        <v/>
      </c>
    </row>
    <row r="11">
      <c r="A11" s="9" t="inlineStr">
        <is>
          <t>VO-06</t>
        </is>
      </c>
      <c r="B11" s="10" t="inlineStr">
        <is>
          <t>تغيير مواصفة الدهان الخارجي</t>
        </is>
      </c>
      <c r="C11" s="9" t="inlineStr">
        <is>
          <t>إضافة</t>
        </is>
      </c>
      <c r="D11" s="11" t="n">
        <v>900</v>
      </c>
      <c r="E11" s="9" t="inlineStr">
        <is>
          <t>م²</t>
        </is>
      </c>
      <c r="F11" s="12" t="n">
        <v>9</v>
      </c>
      <c r="G11" s="13">
        <f>IF(AND(ISNUMBER(D11),ISNUMBER(F11)),ROUND(D11*F11,2)*IF(C11="حذف",-1,1),0)</f>
        <v/>
      </c>
      <c r="H11" s="9" t="inlineStr">
        <is>
          <t>قيد المراجعة</t>
        </is>
      </c>
      <c r="I11" s="14" t="n">
        <v>0</v>
      </c>
      <c r="J11" s="14" t="n">
        <v>0</v>
      </c>
      <c r="L11" s="15" t="inlineStr">
        <is>
          <t>حذوفات معتمدة</t>
        </is>
      </c>
      <c r="M11" s="16">
        <f>SUMIFS($G$6:$G$45,$H$6:$H$45,"معتمد",$G$6:$G$45,"&lt;0")</f>
        <v/>
      </c>
    </row>
    <row r="12">
      <c r="A12" s="9" t="inlineStr">
        <is>
          <t>VO-07</t>
        </is>
      </c>
      <c r="B12" s="10" t="inlineStr">
        <is>
          <t>إضافة مظلة المدخل</t>
        </is>
      </c>
      <c r="C12" s="9" t="inlineStr">
        <is>
          <t>إضافة</t>
        </is>
      </c>
      <c r="D12" s="11" t="n">
        <v>1</v>
      </c>
      <c r="E12" s="9" t="inlineStr">
        <is>
          <t>مقطوعية</t>
        </is>
      </c>
      <c r="F12" s="12" t="n">
        <v>16500</v>
      </c>
      <c r="G12" s="13">
        <f>IF(AND(ISNUMBER(D12),ISNUMBER(F12)),ROUND(D12*F12,2)*IF(C12="حذف",-1,1),0)</f>
        <v/>
      </c>
      <c r="H12" s="9" t="inlineStr">
        <is>
          <t>مرفوض</t>
        </is>
      </c>
      <c r="I12" s="14" t="n">
        <v>5</v>
      </c>
      <c r="J12" s="14" t="n">
        <v>0</v>
      </c>
      <c r="L12" s="15" t="inlineStr">
        <is>
          <t>صافي المعتمد</t>
        </is>
      </c>
      <c r="M12" s="13">
        <f>$M$10+$M$11</f>
        <v/>
      </c>
    </row>
    <row r="13">
      <c r="A13" s="9" t="inlineStr">
        <is>
          <t>VO-08</t>
        </is>
      </c>
      <c r="B13" s="10" t="inlineStr">
        <is>
          <t>حذف درابزين الشرفة الثانية</t>
        </is>
      </c>
      <c r="C13" s="9" t="inlineStr">
        <is>
          <t>حذف</t>
        </is>
      </c>
      <c r="D13" s="11" t="n">
        <v>18</v>
      </c>
      <c r="E13" s="9" t="inlineStr">
        <is>
          <t>م.ط</t>
        </is>
      </c>
      <c r="F13" s="12" t="n">
        <v>210</v>
      </c>
      <c r="G13" s="13">
        <f>IF(AND(ISNUMBER(D13),ISNUMBER(F13)),ROUND(D13*F13,2)*IF(C13="حذف",-1,1),0)</f>
        <v/>
      </c>
      <c r="H13" s="9" t="inlineStr">
        <is>
          <t>معتمد</t>
        </is>
      </c>
      <c r="I13" s="14" t="n">
        <v>0</v>
      </c>
      <c r="J13" s="14" t="n">
        <v>0</v>
      </c>
      <c r="L13" s="15" t="inlineStr">
        <is>
          <t>قيمة العقد المعدّلة</t>
        </is>
      </c>
      <c r="M13" s="17">
        <f>$M$6+$M$12</f>
        <v/>
      </c>
    </row>
    <row r="14">
      <c r="A14" s="9" t="n"/>
      <c r="B14" s="10" t="n"/>
      <c r="C14" s="9" t="n"/>
      <c r="D14" s="11" t="n"/>
      <c r="E14" s="9" t="n"/>
      <c r="F14" s="12" t="n"/>
      <c r="G14" s="13">
        <f>IF(AND(ISNUMBER(D14),ISNUMBER(F14)),ROUND(D14*F14,2)*IF(C14="حذف",-1,1),0)</f>
        <v/>
      </c>
      <c r="H14" s="9" t="n"/>
      <c r="I14" s="14" t="n"/>
      <c r="J14" s="14" t="n"/>
      <c r="L14" s="15" t="inlineStr">
        <is>
          <t>نسبة التغيير من العقد</t>
        </is>
      </c>
      <c r="M14" s="18">
        <f>IF($M$6&gt;0,$M$12/$M$6,0)</f>
        <v/>
      </c>
    </row>
    <row r="15">
      <c r="A15" s="9" t="n"/>
      <c r="B15" s="10" t="n"/>
      <c r="C15" s="9" t="n"/>
      <c r="D15" s="11" t="n"/>
      <c r="E15" s="9" t="n"/>
      <c r="F15" s="12" t="n"/>
      <c r="G15" s="13">
        <f>IF(AND(ISNUMBER(D15),ISNUMBER(F15)),ROUND(D15*F15,2)*IF(C15="حذف",-1,1),0)</f>
        <v/>
      </c>
      <c r="H15" s="9" t="n"/>
      <c r="I15" s="14" t="n"/>
      <c r="J15" s="14" t="n"/>
      <c r="L15" s="15" t="inlineStr">
        <is>
          <t>قيد المراجعة (صافي)</t>
        </is>
      </c>
      <c r="M15" s="16">
        <f>SUMIFS($G$6:$G$45,$H$6:$H$45,"قيد المراجعة")</f>
        <v/>
      </c>
    </row>
    <row r="16">
      <c r="A16" s="9" t="n"/>
      <c r="B16" s="10" t="n"/>
      <c r="C16" s="9" t="n"/>
      <c r="D16" s="11" t="n"/>
      <c r="E16" s="9" t="n"/>
      <c r="F16" s="12" t="n"/>
      <c r="G16" s="13">
        <f>IF(AND(ISNUMBER(D16),ISNUMBER(F16)),ROUND(D16*F16,2)*IF(C16="حذف",-1,1),0)</f>
        <v/>
      </c>
      <c r="H16" s="9" t="n"/>
      <c r="I16" s="14" t="n"/>
      <c r="J16" s="14" t="n"/>
      <c r="L16" s="15" t="inlineStr">
        <is>
          <t>مرفوض (صافي)</t>
        </is>
      </c>
      <c r="M16" s="16">
        <f>SUMIFS($G$6:$G$45,$H$6:$H$45,"مرفوض")</f>
        <v/>
      </c>
    </row>
    <row r="17">
      <c r="A17" s="9" t="n"/>
      <c r="B17" s="10" t="n"/>
      <c r="C17" s="9" t="n"/>
      <c r="D17" s="11" t="n"/>
      <c r="E17" s="9" t="n"/>
      <c r="F17" s="12" t="n"/>
      <c r="G17" s="13">
        <f>IF(AND(ISNUMBER(D17),ISNUMBER(F17)),ROUND(D17*F17,2)*IF(C17="حذف",-1,1),0)</f>
        <v/>
      </c>
      <c r="H17" s="9" t="n"/>
      <c r="I17" s="14" t="n"/>
      <c r="J17" s="14" t="n"/>
    </row>
    <row r="18">
      <c r="A18" s="9" t="n"/>
      <c r="B18" s="10" t="n"/>
      <c r="C18" s="9" t="n"/>
      <c r="D18" s="11" t="n"/>
      <c r="E18" s="9" t="n"/>
      <c r="F18" s="12" t="n"/>
      <c r="G18" s="13">
        <f>IF(AND(ISNUMBER(D18),ISNUMBER(F18)),ROUND(D18*F18,2)*IF(C18="حذف",-1,1),0)</f>
        <v/>
      </c>
      <c r="H18" s="9" t="n"/>
      <c r="I18" s="14" t="n"/>
      <c r="J18" s="14" t="n"/>
      <c r="L18" s="8" t="inlineStr">
        <is>
          <t>الأثر على المدة</t>
        </is>
      </c>
      <c r="M18" s="6" t="n"/>
    </row>
    <row r="19">
      <c r="A19" s="9" t="n"/>
      <c r="B19" s="10" t="n"/>
      <c r="C19" s="9" t="n"/>
      <c r="D19" s="11" t="n"/>
      <c r="E19" s="9" t="n"/>
      <c r="F19" s="12" t="n"/>
      <c r="G19" s="13">
        <f>IF(AND(ISNUMBER(D19),ISNUMBER(F19)),ROUND(D19*F19,2)*IF(C19="حذف",-1,1),0)</f>
        <v/>
      </c>
      <c r="H19" s="9" t="n"/>
      <c r="I19" s="14" t="n"/>
      <c r="J19" s="14" t="n"/>
      <c r="L19" s="15" t="inlineStr">
        <is>
          <t>مدة معتمدة (يوم)</t>
        </is>
      </c>
      <c r="M19" s="19">
        <f>SUMIFS($J$6:$J$45,$H$6:$H$45,"معتمد")</f>
        <v/>
      </c>
    </row>
    <row r="20">
      <c r="A20" s="9" t="n"/>
      <c r="B20" s="10" t="n"/>
      <c r="C20" s="9" t="n"/>
      <c r="D20" s="11" t="n"/>
      <c r="E20" s="9" t="n"/>
      <c r="F20" s="12" t="n"/>
      <c r="G20" s="13">
        <f>IF(AND(ISNUMBER(D20),ISNUMBER(F20)),ROUND(D20*F20,2)*IF(C20="حذف",-1,1),0)</f>
        <v/>
      </c>
      <c r="H20" s="9" t="n"/>
      <c r="I20" s="14" t="n"/>
      <c r="J20" s="14" t="n"/>
      <c r="L20" s="15" t="inlineStr">
        <is>
          <t>مدة قيد المراجعة (يوم)</t>
        </is>
      </c>
      <c r="M20" s="20">
        <f>SUMIFS($I$6:$I$45,$H$6:$H$45,"قيد المراجعة")</f>
        <v/>
      </c>
    </row>
    <row r="21">
      <c r="A21" s="9" t="n"/>
      <c r="B21" s="10" t="n"/>
      <c r="C21" s="9" t="n"/>
      <c r="D21" s="11" t="n"/>
      <c r="E21" s="9" t="n"/>
      <c r="F21" s="12" t="n"/>
      <c r="G21" s="13">
        <f>IF(AND(ISNUMBER(D21),ISNUMBER(F21)),ROUND(D21*F21,2)*IF(C21="حذف",-1,1),0)</f>
        <v/>
      </c>
      <c r="H21" s="9" t="n"/>
      <c r="I21" s="14" t="n"/>
      <c r="J21" s="14" t="n"/>
      <c r="L21" s="15" t="inlineStr">
        <is>
          <t>المدة المعدّلة (يوم)</t>
        </is>
      </c>
      <c r="M21" s="21">
        <f>$M$7+$M$19</f>
        <v/>
      </c>
    </row>
    <row r="22">
      <c r="A22" s="9" t="n"/>
      <c r="B22" s="10" t="n"/>
      <c r="C22" s="9" t="n"/>
      <c r="D22" s="11" t="n"/>
      <c r="E22" s="9" t="n"/>
      <c r="F22" s="12" t="n"/>
      <c r="G22" s="13">
        <f>IF(AND(ISNUMBER(D22),ISNUMBER(F22)),ROUND(D22*F22,2)*IF(C22="حذف",-1,1),0)</f>
        <v/>
      </c>
      <c r="H22" s="9" t="n"/>
      <c r="I22" s="14" t="n"/>
      <c r="J22" s="14" t="n"/>
    </row>
    <row r="23">
      <c r="A23" s="9" t="n"/>
      <c r="B23" s="10" t="n"/>
      <c r="C23" s="9" t="n"/>
      <c r="D23" s="11" t="n"/>
      <c r="E23" s="9" t="n"/>
      <c r="F23" s="12" t="n"/>
      <c r="G23" s="13">
        <f>IF(AND(ISNUMBER(D23),ISNUMBER(F23)),ROUND(D23*F23,2)*IF(C23="حذف",-1,1),0)</f>
        <v/>
      </c>
      <c r="H23" s="9" t="n"/>
      <c r="I23" s="14" t="n"/>
      <c r="J23" s="14" t="n"/>
      <c r="L23" s="8" t="inlineStr">
        <is>
          <t>العدد</t>
        </is>
      </c>
      <c r="M23" s="6" t="n"/>
    </row>
    <row r="24">
      <c r="A24" s="9" t="n"/>
      <c r="B24" s="10" t="n"/>
      <c r="C24" s="9" t="n"/>
      <c r="D24" s="11" t="n"/>
      <c r="E24" s="9" t="n"/>
      <c r="F24" s="12" t="n"/>
      <c r="G24" s="13">
        <f>IF(AND(ISNUMBER(D24),ISNUMBER(F24)),ROUND(D24*F24,2)*IF(C24="حذف",-1,1),0)</f>
        <v/>
      </c>
      <c r="H24" s="9" t="n"/>
      <c r="I24" s="14" t="n"/>
      <c r="J24" s="14" t="n"/>
      <c r="L24" s="15" t="inlineStr">
        <is>
          <t>معتمدة</t>
        </is>
      </c>
      <c r="M24" s="20">
        <f>COUNTIF($H$6:$H$45,"معتمد")</f>
        <v/>
      </c>
    </row>
    <row r="25">
      <c r="A25" s="9" t="n"/>
      <c r="B25" s="10" t="n"/>
      <c r="C25" s="9" t="n"/>
      <c r="D25" s="11" t="n"/>
      <c r="E25" s="9" t="n"/>
      <c r="F25" s="12" t="n"/>
      <c r="G25" s="13">
        <f>IF(AND(ISNUMBER(D25),ISNUMBER(F25)),ROUND(D25*F25,2)*IF(C25="حذف",-1,1),0)</f>
        <v/>
      </c>
      <c r="H25" s="9" t="n"/>
      <c r="I25" s="14" t="n"/>
      <c r="J25" s="14" t="n"/>
      <c r="L25" s="15" t="inlineStr">
        <is>
          <t>قيد المراجعة</t>
        </is>
      </c>
      <c r="M25" s="20">
        <f>COUNTIF($H$6:$H$45,"قيد المراجعة")</f>
        <v/>
      </c>
    </row>
    <row r="26">
      <c r="A26" s="9" t="n"/>
      <c r="B26" s="10" t="n"/>
      <c r="C26" s="9" t="n"/>
      <c r="D26" s="11" t="n"/>
      <c r="E26" s="9" t="n"/>
      <c r="F26" s="12" t="n"/>
      <c r="G26" s="13">
        <f>IF(AND(ISNUMBER(D26),ISNUMBER(F26)),ROUND(D26*F26,2)*IF(C26="حذف",-1,1),0)</f>
        <v/>
      </c>
      <c r="H26" s="9" t="n"/>
      <c r="I26" s="14" t="n"/>
      <c r="J26" s="14" t="n"/>
      <c r="L26" s="15" t="inlineStr">
        <is>
          <t>مرفوضة</t>
        </is>
      </c>
      <c r="M26" s="20">
        <f>COUNTIF($H$6:$H$45,"مرفوض")</f>
        <v/>
      </c>
    </row>
    <row r="27">
      <c r="A27" s="9" t="n"/>
      <c r="B27" s="10" t="n"/>
      <c r="C27" s="9" t="n"/>
      <c r="D27" s="11" t="n"/>
      <c r="E27" s="9" t="n"/>
      <c r="F27" s="12" t="n"/>
      <c r="G27" s="13">
        <f>IF(AND(ISNUMBER(D27),ISNUMBER(F27)),ROUND(D27*F27,2)*IF(C27="حذف",-1,1),0)</f>
        <v/>
      </c>
      <c r="H27" s="9" t="n"/>
      <c r="I27" s="14" t="n"/>
      <c r="J27" s="14" t="n"/>
    </row>
    <row r="28">
      <c r="A28" s="9" t="n"/>
      <c r="B28" s="10" t="n"/>
      <c r="C28" s="9" t="n"/>
      <c r="D28" s="11" t="n"/>
      <c r="E28" s="9" t="n"/>
      <c r="F28" s="12" t="n"/>
      <c r="G28" s="13">
        <f>IF(AND(ISNUMBER(D28),ISNUMBER(F28)),ROUND(D28*F28,2)*IF(C28="حذف",-1,1),0)</f>
        <v/>
      </c>
      <c r="H28" s="9" t="n"/>
      <c r="I28" s="14" t="n"/>
      <c r="J28" s="14" t="n"/>
    </row>
    <row r="29">
      <c r="A29" s="9" t="n"/>
      <c r="B29" s="10" t="n"/>
      <c r="C29" s="9" t="n"/>
      <c r="D29" s="11" t="n"/>
      <c r="E29" s="9" t="n"/>
      <c r="F29" s="12" t="n"/>
      <c r="G29" s="13">
        <f>IF(AND(ISNUMBER(D29),ISNUMBER(F29)),ROUND(D29*F29,2)*IF(C29="حذف",-1,1),0)</f>
        <v/>
      </c>
      <c r="H29" s="9" t="n"/>
      <c r="I29" s="14" t="n"/>
      <c r="J29" s="14" t="n"/>
    </row>
    <row r="30">
      <c r="A30" s="9" t="n"/>
      <c r="B30" s="10" t="n"/>
      <c r="C30" s="9" t="n"/>
      <c r="D30" s="11" t="n"/>
      <c r="E30" s="9" t="n"/>
      <c r="F30" s="12" t="n"/>
      <c r="G30" s="13">
        <f>IF(AND(ISNUMBER(D30),ISNUMBER(F30)),ROUND(D30*F30,2)*IF(C30="حذف",-1,1),0)</f>
        <v/>
      </c>
      <c r="H30" s="9" t="n"/>
      <c r="I30" s="14" t="n"/>
      <c r="J30" s="14" t="n"/>
    </row>
    <row r="31">
      <c r="A31" s="9" t="n"/>
      <c r="B31" s="10" t="n"/>
      <c r="C31" s="9" t="n"/>
      <c r="D31" s="11" t="n"/>
      <c r="E31" s="9" t="n"/>
      <c r="F31" s="12" t="n"/>
      <c r="G31" s="13">
        <f>IF(AND(ISNUMBER(D31),ISNUMBER(F31)),ROUND(D31*F31,2)*IF(C31="حذف",-1,1),0)</f>
        <v/>
      </c>
      <c r="H31" s="9" t="n"/>
      <c r="I31" s="14" t="n"/>
      <c r="J31" s="14" t="n"/>
    </row>
    <row r="32">
      <c r="A32" s="9" t="n"/>
      <c r="B32" s="10" t="n"/>
      <c r="C32" s="9" t="n"/>
      <c r="D32" s="11" t="n"/>
      <c r="E32" s="9" t="n"/>
      <c r="F32" s="12" t="n"/>
      <c r="G32" s="13">
        <f>IF(AND(ISNUMBER(D32),ISNUMBER(F32)),ROUND(D32*F32,2)*IF(C32="حذف",-1,1),0)</f>
        <v/>
      </c>
      <c r="H32" s="9" t="n"/>
      <c r="I32" s="14" t="n"/>
      <c r="J32" s="14" t="n"/>
    </row>
    <row r="33">
      <c r="A33" s="9" t="n"/>
      <c r="B33" s="10" t="n"/>
      <c r="C33" s="9" t="n"/>
      <c r="D33" s="11" t="n"/>
      <c r="E33" s="9" t="n"/>
      <c r="F33" s="12" t="n"/>
      <c r="G33" s="13">
        <f>IF(AND(ISNUMBER(D33),ISNUMBER(F33)),ROUND(D33*F33,2)*IF(C33="حذف",-1,1),0)</f>
        <v/>
      </c>
      <c r="H33" s="9" t="n"/>
      <c r="I33" s="14" t="n"/>
      <c r="J33" s="14" t="n"/>
    </row>
    <row r="34">
      <c r="A34" s="9" t="n"/>
      <c r="B34" s="10" t="n"/>
      <c r="C34" s="9" t="n"/>
      <c r="D34" s="11" t="n"/>
      <c r="E34" s="9" t="n"/>
      <c r="F34" s="12" t="n"/>
      <c r="G34" s="13">
        <f>IF(AND(ISNUMBER(D34),ISNUMBER(F34)),ROUND(D34*F34,2)*IF(C34="حذف",-1,1),0)</f>
        <v/>
      </c>
      <c r="H34" s="9" t="n"/>
      <c r="I34" s="14" t="n"/>
      <c r="J34" s="14" t="n"/>
    </row>
    <row r="35">
      <c r="A35" s="9" t="n"/>
      <c r="B35" s="10" t="n"/>
      <c r="C35" s="9" t="n"/>
      <c r="D35" s="11" t="n"/>
      <c r="E35" s="9" t="n"/>
      <c r="F35" s="12" t="n"/>
      <c r="G35" s="13">
        <f>IF(AND(ISNUMBER(D35),ISNUMBER(F35)),ROUND(D35*F35,2)*IF(C35="حذف",-1,1),0)</f>
        <v/>
      </c>
      <c r="H35" s="9" t="n"/>
      <c r="I35" s="14" t="n"/>
      <c r="J35" s="14" t="n"/>
    </row>
    <row r="36">
      <c r="A36" s="9" t="n"/>
      <c r="B36" s="10" t="n"/>
      <c r="C36" s="9" t="n"/>
      <c r="D36" s="11" t="n"/>
      <c r="E36" s="9" t="n"/>
      <c r="F36" s="12" t="n"/>
      <c r="G36" s="13">
        <f>IF(AND(ISNUMBER(D36),ISNUMBER(F36)),ROUND(D36*F36,2)*IF(C36="حذف",-1,1),0)</f>
        <v/>
      </c>
      <c r="H36" s="9" t="n"/>
      <c r="I36" s="14" t="n"/>
      <c r="J36" s="14" t="n"/>
    </row>
    <row r="37">
      <c r="A37" s="9" t="n"/>
      <c r="B37" s="10" t="n"/>
      <c r="C37" s="9" t="n"/>
      <c r="D37" s="11" t="n"/>
      <c r="E37" s="9" t="n"/>
      <c r="F37" s="12" t="n"/>
      <c r="G37" s="13">
        <f>IF(AND(ISNUMBER(D37),ISNUMBER(F37)),ROUND(D37*F37,2)*IF(C37="حذف",-1,1),0)</f>
        <v/>
      </c>
      <c r="H37" s="9" t="n"/>
      <c r="I37" s="14" t="n"/>
      <c r="J37" s="14" t="n"/>
    </row>
    <row r="38">
      <c r="A38" s="9" t="n"/>
      <c r="B38" s="10" t="n"/>
      <c r="C38" s="9" t="n"/>
      <c r="D38" s="11" t="n"/>
      <c r="E38" s="9" t="n"/>
      <c r="F38" s="12" t="n"/>
      <c r="G38" s="13">
        <f>IF(AND(ISNUMBER(D38),ISNUMBER(F38)),ROUND(D38*F38,2)*IF(C38="حذف",-1,1),0)</f>
        <v/>
      </c>
      <c r="H38" s="9" t="n"/>
      <c r="I38" s="14" t="n"/>
      <c r="J38" s="14" t="n"/>
    </row>
    <row r="39">
      <c r="A39" s="9" t="n"/>
      <c r="B39" s="10" t="n"/>
      <c r="C39" s="9" t="n"/>
      <c r="D39" s="11" t="n"/>
      <c r="E39" s="9" t="n"/>
      <c r="F39" s="12" t="n"/>
      <c r="G39" s="13">
        <f>IF(AND(ISNUMBER(D39),ISNUMBER(F39)),ROUND(D39*F39,2)*IF(C39="حذف",-1,1),0)</f>
        <v/>
      </c>
      <c r="H39" s="9" t="n"/>
      <c r="I39" s="14" t="n"/>
      <c r="J39" s="14" t="n"/>
    </row>
    <row r="40">
      <c r="A40" s="9" t="n"/>
      <c r="B40" s="10" t="n"/>
      <c r="C40" s="9" t="n"/>
      <c r="D40" s="11" t="n"/>
      <c r="E40" s="9" t="n"/>
      <c r="F40" s="12" t="n"/>
      <c r="G40" s="13">
        <f>IF(AND(ISNUMBER(D40),ISNUMBER(F40)),ROUND(D40*F40,2)*IF(C40="حذف",-1,1),0)</f>
        <v/>
      </c>
      <c r="H40" s="9" t="n"/>
      <c r="I40" s="14" t="n"/>
      <c r="J40" s="14" t="n"/>
    </row>
    <row r="41">
      <c r="A41" s="9" t="n"/>
      <c r="B41" s="10" t="n"/>
      <c r="C41" s="9" t="n"/>
      <c r="D41" s="11" t="n"/>
      <c r="E41" s="9" t="n"/>
      <c r="F41" s="12" t="n"/>
      <c r="G41" s="13">
        <f>IF(AND(ISNUMBER(D41),ISNUMBER(F41)),ROUND(D41*F41,2)*IF(C41="حذف",-1,1),0)</f>
        <v/>
      </c>
      <c r="H41" s="9" t="n"/>
      <c r="I41" s="14" t="n"/>
      <c r="J41" s="14" t="n"/>
    </row>
    <row r="42">
      <c r="A42" s="9" t="n"/>
      <c r="B42" s="10" t="n"/>
      <c r="C42" s="9" t="n"/>
      <c r="D42" s="11" t="n"/>
      <c r="E42" s="9" t="n"/>
      <c r="F42" s="12" t="n"/>
      <c r="G42" s="13">
        <f>IF(AND(ISNUMBER(D42),ISNUMBER(F42)),ROUND(D42*F42,2)*IF(C42="حذف",-1,1),0)</f>
        <v/>
      </c>
      <c r="H42" s="9" t="n"/>
      <c r="I42" s="14" t="n"/>
      <c r="J42" s="14" t="n"/>
    </row>
    <row r="43">
      <c r="A43" s="9" t="n"/>
      <c r="B43" s="10" t="n"/>
      <c r="C43" s="9" t="n"/>
      <c r="D43" s="11" t="n"/>
      <c r="E43" s="9" t="n"/>
      <c r="F43" s="12" t="n"/>
      <c r="G43" s="13">
        <f>IF(AND(ISNUMBER(D43),ISNUMBER(F43)),ROUND(D43*F43,2)*IF(C43="حذف",-1,1),0)</f>
        <v/>
      </c>
      <c r="H43" s="9" t="n"/>
      <c r="I43" s="14" t="n"/>
      <c r="J43" s="14" t="n"/>
    </row>
    <row r="44">
      <c r="A44" s="9" t="n"/>
      <c r="B44" s="10" t="n"/>
      <c r="C44" s="9" t="n"/>
      <c r="D44" s="11" t="n"/>
      <c r="E44" s="9" t="n"/>
      <c r="F44" s="12" t="n"/>
      <c r="G44" s="13">
        <f>IF(AND(ISNUMBER(D44),ISNUMBER(F44)),ROUND(D44*F44,2)*IF(C44="حذف",-1,1),0)</f>
        <v/>
      </c>
      <c r="H44" s="9" t="n"/>
      <c r="I44" s="14" t="n"/>
      <c r="J44" s="14" t="n"/>
    </row>
    <row r="45">
      <c r="A45" s="9" t="n"/>
      <c r="B45" s="10" t="n"/>
      <c r="C45" s="9" t="n"/>
      <c r="D45" s="11" t="n"/>
      <c r="E45" s="9" t="n"/>
      <c r="F45" s="12" t="n"/>
      <c r="G45" s="13">
        <f>IF(AND(ISNUMBER(D45),ISNUMBER(F45)),ROUND(D45*F45,2)*IF(C45="حذف",-1,1),0)</f>
        <v/>
      </c>
      <c r="H45" s="9" t="n"/>
      <c r="I45" s="14" t="n"/>
      <c r="J45" s="14" t="n"/>
    </row>
  </sheetData>
  <sheetProtection selectLockedCells="0" selectUnlockedCells="0" sheet="1" objects="0" insertRows="1" insertHyperlinks="1" autoFilter="0" scenarios="0" formatColumns="0" deleteColumns="1" insertColumns="1" pivotTables="1" deleteRows="1" formatCells="0" formatRows="0" sort="0"/>
  <mergeCells count="7">
    <mergeCell ref="A1:M1"/>
    <mergeCell ref="L18:M18"/>
    <mergeCell ref="A4:J4"/>
    <mergeCell ref="L5:M5"/>
    <mergeCell ref="L23:M23"/>
    <mergeCell ref="A2:M2"/>
    <mergeCell ref="L9:M9"/>
  </mergeCells>
  <conditionalFormatting sqref="A6:J45">
    <cfRule type="expression" priority="1" dxfId="0">
      <formula>$H6="معتمد"</formula>
    </cfRule>
    <cfRule type="expression" priority="2" dxfId="1">
      <formula>$H6="مرفوض"</formula>
    </cfRule>
    <cfRule type="expression" priority="3" dxfId="2">
      <formula>$H6="قيد المراجعة"</formula>
    </cfRule>
  </conditionalFormatting>
  <dataValidations count="7">
    <dataValidation sqref="C6:C45" showDropDown="0" showInputMessage="0" showErrorMessage="1" allowBlank="1" errorTitle="Sheetaky" error="اختر قيمة من القائمة" type="list">
      <formula1>"إضافة,حذف"</formula1>
    </dataValidation>
    <dataValidation sqref="H6:H45" showDropDown="0" showInputMessage="0" showErrorMessage="1" allowBlank="1" errorTitle="Sheetaky" error="اختر قيمة من القائمة" type="list">
      <formula1>"قيد المراجعة,معتمد,مرفوض"</formula1>
    </dataValidation>
    <dataValidation sqref="D6:D45" showDropDown="0" showInputMessage="0" showErrorMessage="1" allowBlank="1" errorTitle="Sheetaky" error="أدخل رقمًا بين 0 و 1000000000000.0" type="decimal" operator="between">
      <formula1>0</formula1>
      <formula2>1000000000000.0</formula2>
    </dataValidation>
    <dataValidation sqref="F6:F45" showDropDown="0" showInputMessage="0" showErrorMessage="1" allowBlank="1" errorTitle="Sheetaky" error="أدخل رقمًا بين 0 و 1000000000000.0" type="decimal" operator="between">
      <formula1>0</formula1>
      <formula2>1000000000000.0</formula2>
    </dataValidation>
    <dataValidation sqref="I6:J45" showDropDown="0" showInputMessage="0" showErrorMessage="1" allowBlank="1" errorTitle="Sheetaky" error="أدخل رقمًا بين 0 و 5000" type="whole" operator="between">
      <formula1>0</formula1>
      <formula2>5000</formula2>
    </dataValidation>
    <dataValidation sqref="M6" showDropDown="0" showInputMessage="0" showErrorMessage="1" allowBlank="1" errorTitle="Sheetaky" error="أدخل رقمًا بين 0 و 10000000000000.0" type="decimal" operator="between">
      <formula1>0</formula1>
      <formula2>10000000000000.0</formula2>
    </dataValidation>
    <dataValidation sqref="M7" showDropDown="0" showInputMessage="0" showErrorMessage="1" allowBlank="1" errorTitle="Sheetaky" error="أدخل رقمًا بين 1 و 10000" type="whole" operator="between">
      <formula1>1</formula1>
      <formula2>10000</formula2>
    </dataValidation>
  </dataValidations>
  <printOptions horizontalCentered="1"/>
  <pageMargins left="0.4" right="0.4" top="1" bottom="1" header="0.5" footer="0.5"/>
  <pageSetup paperSize="9" fitToHeight="0" fitToWidth="1"/>
  <headerFooter>
    <oddHeader/>
    <oddFooter>&amp;CSheetaky.com</oddFooter>
    <evenHeader/>
    <evenFooter/>
    <firstHeader/>
    <firstFooter/>
  </headerFooter>
</worksheet>
</file>

<file path=xl/worksheets/sheet2.xml><?xml version="1.0" encoding="utf-8"?>
<worksheet xmlns="http://schemas.openxmlformats.org/spreadsheetml/2006/main">
  <sheetPr>
    <tabColor rgb="00E8A317"/>
    <outlinePr summaryBelow="1" summaryRight="1"/>
    <pageSetUpPr fitToPage="1"/>
  </sheetPr>
  <dimension ref="A1:B24"/>
  <sheetViews>
    <sheetView showGridLines="0" rightToLeft="1" zoomScale="100" workbookViewId="0">
      <selection activeCell="A1" sqref="A1"/>
    </sheetView>
  </sheetViews>
  <sheetFormatPr baseColWidth="8" defaultRowHeight="15"/>
  <cols>
    <col width="4" customWidth="1" min="1" max="1"/>
    <col width="92" customWidth="1" min="2" max="2"/>
  </cols>
  <sheetData>
    <row r="1" ht="36" customHeight="1">
      <c r="A1" s="1" t="inlineStr">
        <is>
          <t>دليل استخدام: سجل أوامر التغيير: القيمة والحالة والأثر على العقد والمدة</t>
        </is>
      </c>
      <c r="B1" s="2" t="n"/>
    </row>
    <row r="2" ht="18" customHeight="1">
      <c r="A2" s="3" t="inlineStr">
        <is>
          <t>Sheetaky.com · شيتات إكسل جاهزة بالعربي والإنجليزي</t>
        </is>
      </c>
      <c r="B2" s="4" t="n"/>
    </row>
    <row r="3"/>
    <row r="4" ht="22" customHeight="1">
      <c r="A4" s="5" t="inlineStr">
        <is>
          <t>ما هذا الشيت؟</t>
        </is>
      </c>
      <c r="B4" s="6" t="n"/>
    </row>
    <row r="5" ht="45" customHeight="1">
      <c r="A5" s="22" t="inlineStr">
        <is>
          <t>سجل لأوامر التغيير في المشروع: لكل أمر وصف ونوع (إضافة أو حذف) وكمية وسعر وحالة (قيد المراجعة أو معتمد أو مرفوض) ومدة مطلوبة ومعتمدة. يجمع الشيت المعتمد وما ينتظر القرار والمرفوض، ويحسب قيمة العقد المعدّلة ونسبة التغيير والمدة المعدّلة.</t>
        </is>
      </c>
    </row>
    <row r="6"/>
    <row r="7" ht="22" customHeight="1">
      <c r="A7" s="5" t="inlineStr">
        <is>
          <t>خطوات الاستخدام</t>
        </is>
      </c>
      <c r="B7" s="6" t="n"/>
    </row>
    <row r="8" ht="20" customHeight="1">
      <c r="A8" s="23" t="n">
        <v>1</v>
      </c>
      <c r="B8" s="22" t="inlineStr">
        <is>
          <t>اكتب قيمة العقد الأصلية ومدته في اللوحة اليمنى.</t>
        </is>
      </c>
    </row>
    <row r="9" ht="20" customHeight="1">
      <c r="A9" s="23" t="n">
        <v>2</v>
      </c>
      <c r="B9" s="22" t="inlineStr">
        <is>
          <t>سجّل كل أمر تغيير في صف: الوصف والنوع والكمية والسعر والحالة.</t>
        </is>
      </c>
    </row>
    <row r="10" ht="20" customHeight="1">
      <c r="A10" s="23" t="n">
        <v>3</v>
      </c>
      <c r="B10" s="22" t="inlineStr">
        <is>
          <t>عند الاعتماد غيّر الحالة إلى «معتمد» واكتب المدة المعتمدة.</t>
        </is>
      </c>
    </row>
    <row r="11" ht="20" customHeight="1">
      <c r="A11" s="23" t="n">
        <v>4</v>
      </c>
      <c r="B11" s="22" t="inlineStr">
        <is>
          <t>راجع قيمة العقد المعدّلة والمبالغ المعلّقة قبل كل مستخلص، وانقل صافي المعتمد إلى المستخلص.</t>
        </is>
      </c>
    </row>
    <row r="12"/>
    <row r="13" ht="22" customHeight="1">
      <c r="A13" s="5" t="inlineStr">
        <is>
          <t>دليل الألوان</t>
        </is>
      </c>
      <c r="B13" s="6" t="n"/>
    </row>
    <row r="14">
      <c r="A14" s="10" t="inlineStr"/>
      <c r="B14" s="22" t="inlineStr">
        <is>
          <t>خلية إدخال: اكتب أو اختر قيمتك هنا (خط أزرق على خلفية صفراء).</t>
        </is>
      </c>
    </row>
    <row r="15">
      <c r="A15" s="24" t="inlineStr"/>
      <c r="B15" s="22" t="inlineStr">
        <is>
          <t>خلية محسوبة: معادلة تلقائية، محمية من المسح بالخطأ.</t>
        </is>
      </c>
    </row>
    <row r="16">
      <c r="A16" s="25" t="inlineStr"/>
      <c r="B16" s="22" t="inlineStr">
        <is>
          <t>عناوين الجداول والأقسام.</t>
        </is>
      </c>
    </row>
    <row r="17"/>
    <row r="18" ht="22" customHeight="1">
      <c r="A18" s="5" t="inlineStr">
        <is>
          <t>ملاحظات مهمة</t>
        </is>
      </c>
      <c r="B18" s="6" t="n"/>
    </row>
    <row r="19" ht="20" customHeight="1">
      <c r="A19" s="26" t="inlineStr">
        <is>
          <t>•</t>
        </is>
      </c>
      <c r="B19" s="27" t="inlineStr">
        <is>
          <t>الحذف يُسجَّل بقيمة سالبة تلقائيًا.</t>
        </is>
      </c>
    </row>
    <row r="20" ht="20" customHeight="1">
      <c r="A20" s="26" t="inlineStr">
        <is>
          <t>•</t>
        </is>
      </c>
      <c r="B20" s="27" t="inlineStr">
        <is>
          <t>الأصفر قيد المراجعة والأخضر معتمد والأحمر مرفوض.</t>
        </is>
      </c>
    </row>
    <row r="21" ht="20" customHeight="1">
      <c r="A21" s="26" t="inlineStr">
        <is>
          <t>•</t>
        </is>
      </c>
      <c r="B21" s="27" t="inlineStr">
        <is>
          <t>الأوامر قيد المراجعة هي مخاطرة مالية؛ تابعها أولًا بأول.</t>
        </is>
      </c>
    </row>
    <row r="22" ht="20" customHeight="1">
      <c r="A22" s="26" t="inlineStr">
        <is>
          <t>•</t>
        </is>
      </c>
      <c r="B22" s="27" t="inlineStr">
        <is>
          <t>الأوراق محمية بدون كلمة مرور لحماية المعادلات. لإلغاء الحماية: مراجعة ← إلغاء حماية الورقة.</t>
        </is>
      </c>
    </row>
    <row r="23" ht="20" customHeight="1">
      <c r="A23" s="26" t="inlineStr">
        <is>
          <t>•</t>
        </is>
      </c>
      <c r="B23" s="27" t="inlineStr">
        <is>
          <t>البيانات الموجودة مثال توضيحي، امسحها واكتب بياناتك في الخلايا الصفراء فقط.</t>
        </is>
      </c>
    </row>
    <row r="24" ht="20" customHeight="1">
      <c r="A24" s="26" t="inlineStr">
        <is>
          <t>•</t>
        </is>
      </c>
      <c r="B24" s="27" t="inlineStr">
        <is>
          <t>المزيد من الشيتات المجانية بالعربي والإنجليزي على Sheetaky.com</t>
        </is>
      </c>
    </row>
  </sheetData>
  <sheetProtection selectLockedCells="0" selectUnlockedCells="0" sheet="1" objects="0" insertRows="1" insertHyperlinks="1" autoFilter="0" scenarios="0" formatColumns="0" deleteColumns="1" insertColumns="1" pivotTables="1" deleteRows="1" formatCells="0" formatRows="0" sort="0"/>
  <mergeCells count="7">
    <mergeCell ref="A4:B4"/>
    <mergeCell ref="A2:B2"/>
    <mergeCell ref="A7:B7"/>
    <mergeCell ref="A5:B5"/>
    <mergeCell ref="A13:B13"/>
    <mergeCell ref="A1:B1"/>
    <mergeCell ref="A18:B18"/>
  </mergeCells>
  <printOptions horizontalCentered="1"/>
  <pageMargins left="0.4" right="0.4" top="1" bottom="1" header="0.5" footer="0.5"/>
  <pageSetup paperSize="9" fitToHeight="0" fitToWidth="1"/>
  <headerFooter>
    <oddHeader/>
    <oddFooter>&amp;CSheetaky.com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Sheetaky.com</dc:creator>
  <dc:title xmlns:dc="http://purl.org/dc/elements/1.1/">VOL</dc:title>
  <dcterms:created xmlns:dcterms="http://purl.org/dc/terms/" xmlns:xsi="http://www.w3.org/2001/XMLSchema-instance" xsi:type="dcterms:W3CDTF">2026-10-23T01:12:46Z</dcterms:created>
  <dcterms:modified xmlns:dcterms="http://purl.org/dc/terms/" xmlns:xsi="http://www.w3.org/2001/XMLSchema-instance" xsi:type="dcterms:W3CDTF">2026-10-23T01:12:46Z</dcterms:modified>
</cp:coreProperties>
</file>