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التحليل" sheetId="1" state="visible" r:id="rId3"/>
    <sheet name="دليل الاستخدام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<sst xmlns="http://schemas.openxmlformats.org/spreadsheetml/2006/main" count="87" uniqueCount="64">
  <si>
    <t xml:space="preserve">تحليل سعر الوحدة للبنود (مواد وعمالة ومعدات)</t>
  </si>
  <si>
    <t xml:space="preserve">تكلفة مباشرة + مصاريف عامة + ربح = سعر الوحدة للعطاء</t>
  </si>
  <si>
    <t xml:space="preserve">بيانات البند</t>
  </si>
  <si>
    <t xml:space="preserve">توزيع التكلفة المباشرة</t>
  </si>
  <si>
    <t xml:space="preserve">المبلغ</t>
  </si>
  <si>
    <t xml:space="preserve">%</t>
  </si>
  <si>
    <t xml:space="preserve">وصف البند</t>
  </si>
  <si>
    <t xml:space="preserve">خرسانة مسلحة للأعمدة C35 شاملة الحديد والشدة</t>
  </si>
  <si>
    <t xml:space="preserve">الوحدة</t>
  </si>
  <si>
    <t xml:space="preserve">م³</t>
  </si>
  <si>
    <t xml:space="preserve">مواد</t>
  </si>
  <si>
    <t xml:space="preserve">كمية البند</t>
  </si>
  <si>
    <t xml:space="preserve">الإنتاجية</t>
  </si>
  <si>
    <t xml:space="preserve">لكل 1 وحدة</t>
  </si>
  <si>
    <t xml:space="preserve">عمالة</t>
  </si>
  <si>
    <t xml:space="preserve">معدات</t>
  </si>
  <si>
    <t xml:space="preserve">الموارد لكل وحدة واحدة من البند</t>
  </si>
  <si>
    <t xml:space="preserve">مقاول باطن</t>
  </si>
  <si>
    <t xml:space="preserve">النوع</t>
  </si>
  <si>
    <t xml:space="preserve">المورد</t>
  </si>
  <si>
    <t xml:space="preserve">الكمية</t>
  </si>
  <si>
    <t xml:space="preserve">السعر</t>
  </si>
  <si>
    <t xml:space="preserve">خرسانة جاهزة C35 مع الهالك</t>
  </si>
  <si>
    <t xml:space="preserve">حديد تسليح مع الهالك</t>
  </si>
  <si>
    <t xml:space="preserve">طن</t>
  </si>
  <si>
    <t xml:space="preserve">شدة خشبية / معدنية (استهلاك)</t>
  </si>
  <si>
    <t xml:space="preserve">م²</t>
  </si>
  <si>
    <t xml:space="preserve">سلك رباط ومسامير ومواد معالجة</t>
  </si>
  <si>
    <t xml:space="preserve">مقطوعية</t>
  </si>
  <si>
    <t xml:space="preserve">حداد</t>
  </si>
  <si>
    <t xml:space="preserve">ساعة</t>
  </si>
  <si>
    <t xml:space="preserve">نجار</t>
  </si>
  <si>
    <t xml:space="preserve">عامل صب</t>
  </si>
  <si>
    <t xml:space="preserve">مضخة خرسانة</t>
  </si>
  <si>
    <t xml:space="preserve">هزاز ومعدات صغيرة</t>
  </si>
  <si>
    <t xml:space="preserve">تجميع سعر الوحدة</t>
  </si>
  <si>
    <t xml:space="preserve">التكلفة المباشرة للوحدة</t>
  </si>
  <si>
    <t xml:space="preserve">مصاريف عامة وإدارة الموقع</t>
  </si>
  <si>
    <t xml:space="preserve">احتياطي ومخاطر</t>
  </si>
  <si>
    <t xml:space="preserve">التكلفة الكلية للوحدة</t>
  </si>
  <si>
    <t xml:space="preserve">الربح</t>
  </si>
  <si>
    <t xml:space="preserve">سعر الوحدة للعطاء (بدون ضريبة)</t>
  </si>
  <si>
    <t xml:space="preserve">إجمالي البند = سعر الوحدة × الكمية</t>
  </si>
  <si>
    <t xml:space="preserve">هامش الربح من سعر البيع</t>
  </si>
  <si>
    <t xml:space="preserve">الكميات في جدول الموارد لكل وحدة واحدة من البند (مثلًا لكل 1 م³). الربح يُحسب على التكلفة الكلية، وهامش الربح يظهر كنسبة من سعر البيع.</t>
  </si>
  <si>
    <t xml:space="preserve">دليل استخدام: تحليل سعر الوحدة للبنود (مواد وعمالة ومعدات)</t>
  </si>
  <si>
    <t xml:space="preserve">Sheetaky.com · شيتات إكسل جاهزة بالعربي والإنجليزي</t>
  </si>
  <si>
    <t xml:space="preserve">ما هذا الشيت؟</t>
  </si>
  <si>
    <t xml:space="preserve">شيت لتحليل سعر أي بند في جدول الكميات: تكتب الموارد اللازمة لوحدة واحدة (مواد، عمالة بالساعات، معدات، مقاول باطن) بأسعارها، فيحسب التكلفة المباشرة، ثم يضيف المصاريف العامة والاحتياطي والربح ليعطيك سعر الوحدة للعطاء وإجمالي البند.</t>
  </si>
  <si>
    <t xml:space="preserve">خطوات الاستخدام</t>
  </si>
  <si>
    <t xml:space="preserve">اكتب وصف البند ووحدته وكميته في جدول الكميات.</t>
  </si>
  <si>
    <t xml:space="preserve">في جدول الموارد اختر النوع واكتب المورد ووحدته والكمية اللازمة لوحدة واحدة وسعره.</t>
  </si>
  <si>
    <t xml:space="preserve">عدّل نسب المصاريف العامة والاحتياطي والربح.</t>
  </si>
  <si>
    <t xml:space="preserve">اقرأ سعر الوحدة للعطاء وإجمالي البند وتوزيع التكلفة.</t>
  </si>
  <si>
    <t xml:space="preserve">دليل الألوان</t>
  </si>
  <si>
    <t xml:space="preserve">خلية إدخال: اكتب أو اختر قيمتك هنا (خط أزرق على خلفية صفراء).</t>
  </si>
  <si>
    <t xml:space="preserve">خلية محسوبة: معادلة تلقائية، محمية من المسح بالخطأ.</t>
  </si>
  <si>
    <t xml:space="preserve">عناوين الجداول والأقسام.</t>
  </si>
  <si>
    <t xml:space="preserve">ملاحظات مهمة</t>
  </si>
  <si>
    <t xml:space="preserve">•</t>
  </si>
  <si>
    <t xml:space="preserve">احسب ساعات العمالة من الإنتاجية: إذا كان فريق من 3 عمال ينجز 8 م³ في 8 ساعات فالساعات لكل م³ = 3 × 8 ÷ 8 = 3 ساعات.</t>
  </si>
  <si>
    <t xml:space="preserve">الأوراق محمية بدون كلمة مرور لحماية المعادلات. لإلغاء الحماية: مراجعة ← إلغاء حماية الورقة.</t>
  </si>
  <si>
    <t xml:space="preserve">البيانات الموجودة مثال توضيحي، امسحها واكتب بياناتك في الخلايا الصفراء فقط.</t>
  </si>
  <si>
    <t xml:space="preserve">المزيد من الشيتات المجانية بالعربي والإنجليزي على Sheetaky.com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</si>
</sst>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0%"/>
    <numFmt numFmtId="167" formatCode="0.000"/>
    <numFmt numFmtId="168" formatCode="0.0%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sz val="10"/>
      <color rgb="FF1F2A24"/>
      <name val="Arial"/>
      <family val="0"/>
      <charset val="1"/>
    </font>
    <font>
      <sz val="10"/>
      <color rgb="FF5A665F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8"/>
      <color rgb="FF000000"/>
      <name val="FreeSans"/>
      <family val="2"/>
    </font>
    <font>
      <sz val="10"/>
      <color rgb="FF000000"/>
      <name val="Calibri"/>
      <family val="2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F9F9F9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6" fillId="4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8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5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7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5" fontId="8" fillId="7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8" fontId="9" fillId="5" borderId="1" xfId="0" applyFont="true" applyBorder="true" applyAlignment="true" applyProtection="true">
      <alignment horizontal="center" vertical="center" textRotation="0" wrapText="true" indent="0" shrinkToFit="false" readingOrder="2"/>
      <protection locked="false" hidden="false"/>
    </xf>
    <xf numFmtId="168" fontId="10" fillId="6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12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9" fillId="5" borderId="1" xfId="0" applyFont="true" applyBorder="true" applyAlignment="true" applyProtection="true">
      <alignment horizontal="right" vertical="center" textRotation="0" wrapText="true" indent="0" shrinkToFit="false" readingOrder="2"/>
      <protection locked="false" hidden="false"/>
    </xf>
    <xf numFmtId="164" fontId="10" fillId="6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15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10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78787"/>
      <rgbColor rgb="FF9999FF"/>
      <rgbColor rgb="FF993366"/>
      <rgbColor rgb="FFFFF6DD"/>
      <rgbColor rgb="FFE8F1EA"/>
      <rgbColor rgb="FF660066"/>
      <rgbColor rgb="FFFF8080"/>
      <rgbColor rgb="FF1F4FB5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9F9F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993300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توزيع التكلفة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التحليل!I4</c:f>
              <c:strCache>
                <c:ptCount val="1"/>
                <c:pt idx="0">
                  <c:v>المبلغ</c:v>
                </c:pt>
              </c:strCache>
            </c:strRef>
          </c:tx>
          <c:spPr>
            <a:solidFill>
              <a:srgbClr val="17603a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التحليل!$H$5:$H$8</c:f>
              <c:strCache>
                <c:ptCount val="4"/>
                <c:pt idx="0">
                  <c:v>مواد</c:v>
                </c:pt>
                <c:pt idx="1">
                  <c:v>عمالة</c:v>
                </c:pt>
                <c:pt idx="2">
                  <c:v>معدات</c:v>
                </c:pt>
                <c:pt idx="3">
                  <c:v>مقاول باطن</c:v>
                </c:pt>
              </c:strCache>
            </c:strRef>
          </c:cat>
          <c:val>
            <c:numRef>
              <c:f>التحليل!$I$5:$I$8</c:f>
              <c:numCache>
                <c:formatCode>#,##0.00</c:formatCode>
                <c:ptCount val="4"/>
                <c:pt idx="0">
                  <c:v>928.7</c:v>
                </c:pt>
                <c:pt idx="1">
                  <c:v>249</c:v>
                </c:pt>
                <c:pt idx="2">
                  <c:v>31</c:v>
                </c:pt>
                <c:pt idx="3">
                  <c:v>0</c:v>
                </c:pt>
              </c:numCache>
            </c:numRef>
          </c:val>
        </c:ser>
        <c:gapWidth val="150"/>
        <c:overlap val="0"/>
        <c:axId val="26948101"/>
        <c:axId val="2705573"/>
      </c:barChart>
      <c:catAx>
        <c:axId val="269481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705573"/>
        <c:crosses val="autoZero"/>
        <c:auto val="1"/>
        <c:lblAlgn val="ctr"/>
        <c:lblOffset val="100"/>
        <c:noMultiLvlLbl val="0"/>
      </c:catAx>
      <c:valAx>
        <c:axId val="2705573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694810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-128520</xdr:colOff>
      <xdr:row>9</xdr:row>
      <xdr:rowOff>0</xdr:rowOff>
    </xdr:from>
    <xdr:to>
      <xdr:col>12</xdr:col>
      <xdr:colOff>0</xdr:colOff>
      <xdr:row>21</xdr:row>
      <xdr:rowOff>53640</xdr:rowOff>
    </xdr:to>
    <xdr:graphicFrame>
      <xdr:nvGraphicFramePr>
        <xdr:cNvPr id="0" name="Chart 1"/>
        <xdr:cNvGraphicFramePr/>
      </xdr:nvGraphicFramePr>
      <xdr:xfrm>
        <a:off x="-11126160" y="2428920"/>
        <a:ext cx="395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40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pane xSplit="0" ySplit="9" topLeftCell="A10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4"/>
    <col collapsed="false" customWidth="true" hidden="false" outlineLevel="0" max="3" min="3" style="0" width="9"/>
    <col collapsed="false" customWidth="true" hidden="false" outlineLevel="0" max="4" min="4" style="0" width="11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8" min="8" style="0" width="16"/>
    <col collapsed="false" customWidth="true" hidden="false" outlineLevel="0" max="9" min="9" style="0" width="12"/>
    <col collapsed="false" customWidth="true" hidden="false" outlineLevel="0" max="10" min="10" style="0" width="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H4" s="4" t="s">
        <v>3</v>
      </c>
      <c r="I4" s="4" t="s">
        <v>4</v>
      </c>
      <c r="J4" s="4" t="s">
        <v>5</v>
      </c>
    </row>
    <row r="5" customFormat="false" ht="15" hidden="false" customHeight="true" outlineLevel="0" collapsed="false">
      <c r="A5" s="5" t="s">
        <v>6</v>
      </c>
      <c r="B5" s="6" t="s">
        <v>7</v>
      </c>
      <c r="C5" s="6"/>
      <c r="D5" s="6"/>
      <c r="E5" s="7" t="s">
        <v>8</v>
      </c>
      <c r="F5" s="6" t="s">
        <v>9</v>
      </c>
      <c r="H5" s="8" t="s">
        <v>10</v>
      </c>
      <c r="I5" s="9" t="n">
        <f aca="false">$F$28</f>
        <v>928.7</v>
      </c>
      <c r="J5" s="10" t="n">
        <f aca="false">IF($F$32&gt;0,I5/$F$32,0)</f>
        <v>0.768346157028212</v>
      </c>
    </row>
    <row r="6" customFormat="false" ht="15" hidden="false" customHeight="false" outlineLevel="0" collapsed="false">
      <c r="A6" s="5" t="s">
        <v>11</v>
      </c>
      <c r="B6" s="11" t="n">
        <v>85</v>
      </c>
      <c r="C6" s="8"/>
      <c r="D6" s="8"/>
      <c r="E6" s="7" t="s">
        <v>12</v>
      </c>
      <c r="F6" s="12" t="s">
        <v>13</v>
      </c>
      <c r="H6" s="8" t="s">
        <v>14</v>
      </c>
      <c r="I6" s="9" t="n">
        <f aca="false">$F$29</f>
        <v>249</v>
      </c>
      <c r="J6" s="10" t="n">
        <f aca="false">IF($F$32&gt;0,I6/$F$32,0)</f>
        <v>0.206006453214197</v>
      </c>
    </row>
    <row r="7" customFormat="false" ht="15" hidden="false" customHeight="false" outlineLevel="0" collapsed="false">
      <c r="H7" s="8" t="s">
        <v>15</v>
      </c>
      <c r="I7" s="9" t="n">
        <f aca="false">$F$30</f>
        <v>31</v>
      </c>
      <c r="J7" s="10" t="n">
        <f aca="false">IF($F$32&gt;0,I7/$F$32,0)</f>
        <v>0.0256473897575908</v>
      </c>
    </row>
    <row r="8" customFormat="false" ht="21.75" hidden="false" customHeight="true" outlineLevel="0" collapsed="false">
      <c r="A8" s="3" t="s">
        <v>16</v>
      </c>
      <c r="B8" s="3"/>
      <c r="C8" s="3"/>
      <c r="D8" s="3"/>
      <c r="E8" s="3"/>
      <c r="F8" s="3"/>
      <c r="H8" s="8" t="s">
        <v>17</v>
      </c>
      <c r="I8" s="9" t="n">
        <f aca="false">$F$31</f>
        <v>0</v>
      </c>
      <c r="J8" s="10" t="n">
        <f aca="false">IF($F$32&gt;0,I8/$F$32,0)</f>
        <v>0</v>
      </c>
    </row>
    <row r="9" customFormat="false" ht="33.75" hidden="false" customHeight="true" outlineLevel="0" collapsed="false">
      <c r="A9" s="4" t="s">
        <v>18</v>
      </c>
      <c r="B9" s="4" t="s">
        <v>19</v>
      </c>
      <c r="C9" s="4" t="s">
        <v>8</v>
      </c>
      <c r="D9" s="4" t="s">
        <v>20</v>
      </c>
      <c r="E9" s="4" t="s">
        <v>21</v>
      </c>
      <c r="F9" s="4" t="s">
        <v>4</v>
      </c>
    </row>
    <row r="10" customFormat="false" ht="15" hidden="false" customHeight="false" outlineLevel="0" collapsed="false">
      <c r="A10" s="6" t="s">
        <v>10</v>
      </c>
      <c r="B10" s="6" t="s">
        <v>22</v>
      </c>
      <c r="C10" s="6" t="s">
        <v>9</v>
      </c>
      <c r="D10" s="13" t="n">
        <v>1.03</v>
      </c>
      <c r="E10" s="11" t="n">
        <v>290</v>
      </c>
      <c r="F10" s="9" t="n">
        <f aca="false">N(D10)*N(E10)</f>
        <v>298.7</v>
      </c>
    </row>
    <row r="11" customFormat="false" ht="15" hidden="false" customHeight="false" outlineLevel="0" collapsed="false">
      <c r="A11" s="6" t="s">
        <v>10</v>
      </c>
      <c r="B11" s="6" t="s">
        <v>23</v>
      </c>
      <c r="C11" s="6" t="s">
        <v>24</v>
      </c>
      <c r="D11" s="13" t="n">
        <v>0.16</v>
      </c>
      <c r="E11" s="11" t="n">
        <v>2950</v>
      </c>
      <c r="F11" s="9" t="n">
        <f aca="false">N(D11)*N(E11)</f>
        <v>472</v>
      </c>
    </row>
    <row r="12" customFormat="false" ht="15" hidden="false" customHeight="false" outlineLevel="0" collapsed="false">
      <c r="A12" s="6" t="s">
        <v>10</v>
      </c>
      <c r="B12" s="6" t="s">
        <v>25</v>
      </c>
      <c r="C12" s="6" t="s">
        <v>26</v>
      </c>
      <c r="D12" s="13" t="n">
        <v>10</v>
      </c>
      <c r="E12" s="11" t="n">
        <v>14</v>
      </c>
      <c r="F12" s="9" t="n">
        <f aca="false">N(D12)*N(E12)</f>
        <v>140</v>
      </c>
    </row>
    <row r="13" customFormat="false" ht="15" hidden="false" customHeight="false" outlineLevel="0" collapsed="false">
      <c r="A13" s="6" t="s">
        <v>10</v>
      </c>
      <c r="B13" s="6" t="s">
        <v>27</v>
      </c>
      <c r="C13" s="6" t="s">
        <v>28</v>
      </c>
      <c r="D13" s="13" t="n">
        <v>1</v>
      </c>
      <c r="E13" s="11" t="n">
        <v>18</v>
      </c>
      <c r="F13" s="9" t="n">
        <f aca="false">N(D13)*N(E13)</f>
        <v>18</v>
      </c>
    </row>
    <row r="14" customFormat="false" ht="15" hidden="false" customHeight="false" outlineLevel="0" collapsed="false">
      <c r="A14" s="6" t="s">
        <v>14</v>
      </c>
      <c r="B14" s="6" t="s">
        <v>29</v>
      </c>
      <c r="C14" s="6" t="s">
        <v>30</v>
      </c>
      <c r="D14" s="13" t="n">
        <v>4.5</v>
      </c>
      <c r="E14" s="11" t="n">
        <v>22</v>
      </c>
      <c r="F14" s="9" t="n">
        <f aca="false">N(D14)*N(E14)</f>
        <v>99</v>
      </c>
    </row>
    <row r="15" customFormat="false" ht="15" hidden="false" customHeight="false" outlineLevel="0" collapsed="false">
      <c r="A15" s="6" t="s">
        <v>14</v>
      </c>
      <c r="B15" s="6" t="s">
        <v>31</v>
      </c>
      <c r="C15" s="6" t="s">
        <v>30</v>
      </c>
      <c r="D15" s="13" t="n">
        <v>5</v>
      </c>
      <c r="E15" s="11" t="n">
        <v>22</v>
      </c>
      <c r="F15" s="9" t="n">
        <f aca="false">N(D15)*N(E15)</f>
        <v>110</v>
      </c>
    </row>
    <row r="16" customFormat="false" ht="15" hidden="false" customHeight="false" outlineLevel="0" collapsed="false">
      <c r="A16" s="6" t="s">
        <v>14</v>
      </c>
      <c r="B16" s="6" t="s">
        <v>32</v>
      </c>
      <c r="C16" s="6" t="s">
        <v>30</v>
      </c>
      <c r="D16" s="13" t="n">
        <v>2.5</v>
      </c>
      <c r="E16" s="11" t="n">
        <v>16</v>
      </c>
      <c r="F16" s="9" t="n">
        <f aca="false">N(D16)*N(E16)</f>
        <v>40</v>
      </c>
    </row>
    <row r="17" customFormat="false" ht="15" hidden="false" customHeight="false" outlineLevel="0" collapsed="false">
      <c r="A17" s="6" t="s">
        <v>15</v>
      </c>
      <c r="B17" s="6" t="s">
        <v>33</v>
      </c>
      <c r="C17" s="6" t="s">
        <v>9</v>
      </c>
      <c r="D17" s="13" t="n">
        <v>1</v>
      </c>
      <c r="E17" s="11" t="n">
        <v>25</v>
      </c>
      <c r="F17" s="9" t="n">
        <f aca="false">N(D17)*N(E17)</f>
        <v>25</v>
      </c>
    </row>
    <row r="18" customFormat="false" ht="15" hidden="false" customHeight="false" outlineLevel="0" collapsed="false">
      <c r="A18" s="6" t="s">
        <v>15</v>
      </c>
      <c r="B18" s="6" t="s">
        <v>34</v>
      </c>
      <c r="C18" s="6" t="s">
        <v>9</v>
      </c>
      <c r="D18" s="13" t="n">
        <v>1</v>
      </c>
      <c r="E18" s="11" t="n">
        <v>6</v>
      </c>
      <c r="F18" s="9" t="n">
        <f aca="false">N(D18)*N(E18)</f>
        <v>6</v>
      </c>
    </row>
    <row r="19" customFormat="false" ht="15" hidden="false" customHeight="false" outlineLevel="0" collapsed="false">
      <c r="A19" s="6"/>
      <c r="B19" s="6"/>
      <c r="C19" s="6"/>
      <c r="D19" s="13"/>
      <c r="E19" s="11"/>
      <c r="F19" s="9" t="n">
        <f aca="false">N(D19)*N(E19)</f>
        <v>0</v>
      </c>
    </row>
    <row r="20" customFormat="false" ht="15" hidden="false" customHeight="false" outlineLevel="0" collapsed="false">
      <c r="A20" s="6"/>
      <c r="B20" s="6"/>
      <c r="C20" s="6"/>
      <c r="D20" s="13"/>
      <c r="E20" s="11"/>
      <c r="F20" s="9" t="n">
        <f aca="false">N(D20)*N(E20)</f>
        <v>0</v>
      </c>
    </row>
    <row r="21" customFormat="false" ht="15" hidden="false" customHeight="false" outlineLevel="0" collapsed="false">
      <c r="A21" s="6"/>
      <c r="B21" s="6"/>
      <c r="C21" s="6"/>
      <c r="D21" s="13"/>
      <c r="E21" s="11"/>
      <c r="F21" s="9" t="n">
        <f aca="false">N(D21)*N(E21)</f>
        <v>0</v>
      </c>
    </row>
    <row r="22" customFormat="false" ht="15" hidden="false" customHeight="false" outlineLevel="0" collapsed="false">
      <c r="A22" s="6"/>
      <c r="B22" s="6"/>
      <c r="C22" s="6"/>
      <c r="D22" s="13"/>
      <c r="E22" s="11"/>
      <c r="F22" s="9" t="n">
        <f aca="false">N(D22)*N(E22)</f>
        <v>0</v>
      </c>
    </row>
    <row r="23" customFormat="false" ht="15" hidden="false" customHeight="false" outlineLevel="0" collapsed="false">
      <c r="A23" s="6"/>
      <c r="B23" s="6"/>
      <c r="C23" s="6"/>
      <c r="D23" s="13"/>
      <c r="E23" s="11"/>
      <c r="F23" s="9" t="n">
        <f aca="false">N(D23)*N(E23)</f>
        <v>0</v>
      </c>
    </row>
    <row r="24" customFormat="false" ht="15" hidden="false" customHeight="false" outlineLevel="0" collapsed="false">
      <c r="A24" s="6"/>
      <c r="B24" s="6"/>
      <c r="C24" s="6"/>
      <c r="D24" s="13"/>
      <c r="E24" s="11"/>
      <c r="F24" s="9" t="n">
        <f aca="false">N(D24)*N(E24)</f>
        <v>0</v>
      </c>
    </row>
    <row r="25" customFormat="false" ht="15" hidden="false" customHeight="false" outlineLevel="0" collapsed="false">
      <c r="A25" s="6"/>
      <c r="B25" s="6"/>
      <c r="C25" s="6"/>
      <c r="D25" s="13"/>
      <c r="E25" s="11"/>
      <c r="F25" s="9" t="n">
        <f aca="false">N(D25)*N(E25)</f>
        <v>0</v>
      </c>
    </row>
    <row r="27" customFormat="false" ht="21.75" hidden="false" customHeight="true" outlineLevel="0" collapsed="false">
      <c r="A27" s="3" t="s">
        <v>35</v>
      </c>
      <c r="B27" s="3"/>
      <c r="C27" s="3"/>
      <c r="D27" s="3"/>
      <c r="E27" s="3"/>
      <c r="F27" s="3"/>
    </row>
    <row r="28" customFormat="false" ht="15" hidden="false" customHeight="true" outlineLevel="0" collapsed="false">
      <c r="A28" s="5" t="s">
        <v>10</v>
      </c>
      <c r="B28" s="5"/>
      <c r="C28" s="5"/>
      <c r="D28" s="5"/>
      <c r="E28" s="8"/>
      <c r="F28" s="9" t="n">
        <f aca="false">SUMIF($A$10:$A$25,"مواد",$F$10:$F$25)</f>
        <v>928.7</v>
      </c>
    </row>
    <row r="29" customFormat="false" ht="15" hidden="false" customHeight="true" outlineLevel="0" collapsed="false">
      <c r="A29" s="5" t="s">
        <v>14</v>
      </c>
      <c r="B29" s="5"/>
      <c r="C29" s="5"/>
      <c r="D29" s="5"/>
      <c r="E29" s="8"/>
      <c r="F29" s="9" t="n">
        <f aca="false">SUMIF($A$10:$A$25,"عمالة",$F$10:$F$25)</f>
        <v>249</v>
      </c>
    </row>
    <row r="30" customFormat="false" ht="15" hidden="false" customHeight="true" outlineLevel="0" collapsed="false">
      <c r="A30" s="5" t="s">
        <v>15</v>
      </c>
      <c r="B30" s="5"/>
      <c r="C30" s="5"/>
      <c r="D30" s="5"/>
      <c r="E30" s="8"/>
      <c r="F30" s="9" t="n">
        <f aca="false">SUMIF($A$10:$A$25,"معدات",$F$10:$F$25)</f>
        <v>31</v>
      </c>
    </row>
    <row r="31" customFormat="false" ht="15" hidden="false" customHeight="true" outlineLevel="0" collapsed="false">
      <c r="A31" s="5" t="s">
        <v>17</v>
      </c>
      <c r="B31" s="5"/>
      <c r="C31" s="5"/>
      <c r="D31" s="5"/>
      <c r="E31" s="8"/>
      <c r="F31" s="9" t="n">
        <f aca="false">SUMIF($A$10:$A$25,"مقاول باطن",$F$10:$F$25)</f>
        <v>0</v>
      </c>
    </row>
    <row r="32" customFormat="false" ht="15" hidden="false" customHeight="true" outlineLevel="0" collapsed="false">
      <c r="A32" s="5" t="s">
        <v>36</v>
      </c>
      <c r="B32" s="5"/>
      <c r="C32" s="5"/>
      <c r="D32" s="5"/>
      <c r="E32" s="8"/>
      <c r="F32" s="14" t="n">
        <f aca="false">SUM($F$28,$F$29,$F$30,$F$31)</f>
        <v>1208.7</v>
      </c>
    </row>
    <row r="33" customFormat="false" ht="15" hidden="false" customHeight="true" outlineLevel="0" collapsed="false">
      <c r="A33" s="5" t="s">
        <v>37</v>
      </c>
      <c r="B33" s="5"/>
      <c r="C33" s="5"/>
      <c r="D33" s="5"/>
      <c r="E33" s="15" t="n">
        <v>0.1</v>
      </c>
      <c r="F33" s="9" t="n">
        <f aca="false">$F$32*$E$33</f>
        <v>120.87</v>
      </c>
    </row>
    <row r="34" customFormat="false" ht="15" hidden="false" customHeight="true" outlineLevel="0" collapsed="false">
      <c r="A34" s="5" t="s">
        <v>38</v>
      </c>
      <c r="B34" s="5"/>
      <c r="C34" s="5"/>
      <c r="D34" s="5"/>
      <c r="E34" s="15" t="n">
        <v>0.03</v>
      </c>
      <c r="F34" s="9" t="n">
        <f aca="false">$F$32*$E$34</f>
        <v>36.261</v>
      </c>
    </row>
    <row r="35" customFormat="false" ht="15" hidden="false" customHeight="true" outlineLevel="0" collapsed="false">
      <c r="A35" s="5" t="s">
        <v>39</v>
      </c>
      <c r="B35" s="5"/>
      <c r="C35" s="5"/>
      <c r="D35" s="5"/>
      <c r="E35" s="8"/>
      <c r="F35" s="14" t="n">
        <f aca="false">$F$32+$F$33+$F$34</f>
        <v>1365.831</v>
      </c>
    </row>
    <row r="36" customFormat="false" ht="15" hidden="false" customHeight="true" outlineLevel="0" collapsed="false">
      <c r="A36" s="5" t="s">
        <v>40</v>
      </c>
      <c r="B36" s="5"/>
      <c r="C36" s="5"/>
      <c r="D36" s="5"/>
      <c r="E36" s="15" t="n">
        <v>0.12</v>
      </c>
      <c r="F36" s="9" t="n">
        <f aca="false">$F$35*$E$36</f>
        <v>163.89972</v>
      </c>
    </row>
    <row r="37" customFormat="false" ht="15" hidden="false" customHeight="true" outlineLevel="0" collapsed="false">
      <c r="A37" s="5" t="s">
        <v>41</v>
      </c>
      <c r="B37" s="5"/>
      <c r="C37" s="5"/>
      <c r="D37" s="5"/>
      <c r="E37" s="8"/>
      <c r="F37" s="14" t="n">
        <f aca="false">ROUND($F$35+$F$36,2)</f>
        <v>1529.73</v>
      </c>
    </row>
    <row r="38" customFormat="false" ht="15" hidden="false" customHeight="true" outlineLevel="0" collapsed="false">
      <c r="A38" s="5" t="s">
        <v>42</v>
      </c>
      <c r="B38" s="5"/>
      <c r="C38" s="5"/>
      <c r="D38" s="5"/>
      <c r="E38" s="8"/>
      <c r="F38" s="14" t="n">
        <f aca="false">$F$37*$B$6</f>
        <v>130027.05</v>
      </c>
    </row>
    <row r="39" customFormat="false" ht="15" hidden="false" customHeight="true" outlineLevel="0" collapsed="false">
      <c r="A39" s="5" t="s">
        <v>43</v>
      </c>
      <c r="B39" s="5"/>
      <c r="C39" s="5"/>
      <c r="D39" s="5"/>
      <c r="E39" s="8"/>
      <c r="F39" s="16" t="n">
        <f aca="false">IF($F$37&gt;0,$F$36/$F$37,0)</f>
        <v>0.107142907571924</v>
      </c>
    </row>
    <row r="40" customFormat="false" ht="15" hidden="false" customHeight="true" outlineLevel="0" collapsed="false">
      <c r="A40" s="17" t="s">
        <v>44</v>
      </c>
      <c r="B40" s="17"/>
      <c r="C40" s="17"/>
      <c r="D40" s="17"/>
      <c r="E40" s="17"/>
      <c r="F40" s="17"/>
    </row>
  </sheetData>
  <sheetProtection sheet="true" formatCells="false" formatColumns="false" formatRows="false" sort="false" autoFilter="false"/>
  <mergeCells count="19">
    <mergeCell ref="A1:F1"/>
    <mergeCell ref="A2:F2"/>
    <mergeCell ref="A4:F4"/>
    <mergeCell ref="B5:D5"/>
    <mergeCell ref="A8:F8"/>
    <mergeCell ref="A27:F27"/>
    <mergeCell ref="A28:D28"/>
    <mergeCell ref="A29:D29"/>
    <mergeCell ref="A30:D30"/>
    <mergeCell ref="A31:D31"/>
    <mergeCell ref="A32:D32"/>
    <mergeCell ref="A33:D33"/>
    <mergeCell ref="A34:D34"/>
    <mergeCell ref="A35:D35"/>
    <mergeCell ref="A36:D36"/>
    <mergeCell ref="A37:D37"/>
    <mergeCell ref="A38:D38"/>
    <mergeCell ref="A39:D39"/>
    <mergeCell ref="A40:F40"/>
  </mergeCells>
  <dataValidations count="3">
    <dataValidation allowBlank="true" error="اختر قيمة من القائمة" errorStyle="stop" errorTitle="Sheetaky" operator="between" showDropDown="false" showErrorMessage="true" showInputMessage="false" sqref="A10:A25" type="list">
      <formula1>"مواد,عمالة,معدات,مقاول باطن"</formula1>
      <formula2>0</formula2>
    </dataValidation>
    <dataValidation allowBlank="true" error="أدخل رقمًا بين 0 و 100000000" errorStyle="stop" errorTitle="Sheetaky" operator="between" showDropDown="false" showErrorMessage="true" showInputMessage="false" sqref="D10:E25" type="decimal">
      <formula1>0</formula1>
      <formula2>100000000</formula2>
    </dataValidation>
    <dataValidation allowBlank="true" error="أدخل رقمًا بين 0 و 1" errorStyle="stop" errorTitle="Sheetaky" operator="between" showDropDown="false" showErrorMessage="true" showInputMessage="false" sqref="E33:E34 E36" type="decimal">
      <formula1>0</formula1>
      <formula2>1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tru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45</v>
      </c>
      <c r="B1" s="1"/>
    </row>
    <row r="2" customFormat="false" ht="18" hidden="false" customHeight="true" outlineLevel="0" collapsed="false">
      <c r="A2" s="2" t="s">
        <v>46</v>
      </c>
      <c r="B2" s="2"/>
    </row>
    <row r="4" customFormat="false" ht="21.75" hidden="false" customHeight="true" outlineLevel="0" collapsed="false">
      <c r="A4" s="3" t="s">
        <v>47</v>
      </c>
      <c r="B4" s="3"/>
    </row>
    <row r="5" customFormat="false" ht="45" hidden="false" customHeight="true" outlineLevel="0" collapsed="false">
      <c r="A5" s="18" t="s">
        <v>48</v>
      </c>
      <c r="B5" s="18"/>
    </row>
    <row r="7" customFormat="false" ht="21.75" hidden="false" customHeight="true" outlineLevel="0" collapsed="false">
      <c r="A7" s="3" t="s">
        <v>49</v>
      </c>
      <c r="B7" s="3"/>
    </row>
    <row r="8" customFormat="false" ht="19.5" hidden="false" customHeight="true" outlineLevel="0" collapsed="false">
      <c r="A8" s="19" t="n">
        <v>1</v>
      </c>
      <c r="B8" s="20" t="s">
        <v>50</v>
      </c>
    </row>
    <row r="9" customFormat="false" ht="19.5" hidden="false" customHeight="true" outlineLevel="0" collapsed="false">
      <c r="A9" s="19" t="n">
        <v>2</v>
      </c>
      <c r="B9" s="20" t="s">
        <v>51</v>
      </c>
    </row>
    <row r="10" customFormat="false" ht="19.5" hidden="false" customHeight="true" outlineLevel="0" collapsed="false">
      <c r="A10" s="19" t="n">
        <v>3</v>
      </c>
      <c r="B10" s="20" t="s">
        <v>52</v>
      </c>
    </row>
    <row r="11" customFormat="false" ht="19.5" hidden="false" customHeight="true" outlineLevel="0" collapsed="false">
      <c r="A11" s="19" t="n">
        <v>4</v>
      </c>
      <c r="B11" s="20" t="s">
        <v>53</v>
      </c>
    </row>
    <row r="13" customFormat="false" ht="21.75" hidden="false" customHeight="true" outlineLevel="0" collapsed="false">
      <c r="A13" s="3" t="s">
        <v>54</v>
      </c>
      <c r="B13" s="3"/>
    </row>
    <row r="14" customFormat="false" ht="15" hidden="false" customHeight="false" outlineLevel="0" collapsed="false">
      <c r="A14" s="21"/>
      <c r="B14" s="20" t="s">
        <v>55</v>
      </c>
    </row>
    <row r="15" customFormat="false" ht="15" hidden="false" customHeight="false" outlineLevel="0" collapsed="false">
      <c r="A15" s="22"/>
      <c r="B15" s="20" t="s">
        <v>56</v>
      </c>
    </row>
    <row r="16" customFormat="false" ht="15" hidden="false" customHeight="false" outlineLevel="0" collapsed="false">
      <c r="A16" s="23"/>
      <c r="B16" s="20" t="s">
        <v>57</v>
      </c>
    </row>
    <row r="18" customFormat="false" ht="21.75" hidden="false" customHeight="true" outlineLevel="0" collapsed="false">
      <c r="A18" s="3" t="s">
        <v>58</v>
      </c>
      <c r="B18" s="3"/>
    </row>
    <row r="19" customFormat="false" ht="30" hidden="false" customHeight="true" outlineLevel="0" collapsed="false">
      <c r="A19" s="24" t="s">
        <v>59</v>
      </c>
      <c r="B19" s="25" t="s">
        <v>60</v>
      </c>
    </row>
    <row r="20" customFormat="false" ht="19.5" hidden="false" customHeight="true" outlineLevel="0" collapsed="false">
      <c r="A20" s="24" t="s">
        <v>59</v>
      </c>
      <c r="B20" s="25" t="s">
        <v>61</v>
      </c>
    </row>
    <row r="21" customFormat="false" ht="19.5" hidden="false" customHeight="true" outlineLevel="0" collapsed="false">
      <c r="A21" s="24" t="s">
        <v>59</v>
      </c>
      <c r="B21" s="25" t="s">
        <v>62</v>
      </c>
    </row>
    <row r="22" customFormat="false" ht="19.5" hidden="false" customHeight="true" outlineLevel="0" collapsed="false">
      <c r="A22" s="24" t="s">
        <v>59</v>
      </c>
      <c r="B22" s="25" t="s">
        <v>63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2026-10-22T20:56:41Z</dcterms:created>
  <dc:creator>Sheetaky.com</dc:creator>
  <dc:description/>
  <dc:language>en-US</dc:language>
  <cp:lastModifiedBy/>
  <dcterms:modified xsi:type="dcterms:W3CDTF">2026-10-22T20:56:41Z</dcterms:modified>
  <cp:revision>0</cp:revision>
  <dc:subject/>
  <dc:title>URA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