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<sst xmlns="http://schemas.openxmlformats.org/spreadsheetml/2006/main" count="58" uniqueCount="51">
  <si>
    <t xml:space="preserve">Transformer Short-Circuit Current &amp; Breaker Rating</t>
  </si>
  <si>
    <t xml:space="preserve">Full-load and short-circuit current at the secondary terminals, with or without the network fault level</t>
  </si>
  <si>
    <t xml:space="preserve">Inputs</t>
  </si>
  <si>
    <t xml:space="preserve">Standard kA ratings</t>
  </si>
  <si>
    <t xml:space="preserve">Transformer rating</t>
  </si>
  <si>
    <t xml:space="preserve">kVA</t>
  </si>
  <si>
    <t xml:space="preserve">Secondary voltage (line)</t>
  </si>
  <si>
    <t xml:space="preserve">V</t>
  </si>
  <si>
    <t xml:space="preserve">Transformer impedance Z%</t>
  </si>
  <si>
    <t xml:space="preserve">%</t>
  </si>
  <si>
    <t xml:space="preserve">Network fault level at primary (0 = infinite)</t>
  </si>
  <si>
    <t xml:space="preserve">MVA</t>
  </si>
  <si>
    <t xml:space="preserve">Results</t>
  </si>
  <si>
    <t xml:space="preserve">Secondary full-load current</t>
  </si>
  <si>
    <t xml:space="preserve">A</t>
  </si>
  <si>
    <t xml:space="preserve">Transformer impedance (pu)</t>
  </si>
  <si>
    <t xml:space="preserve">pu</t>
  </si>
  <si>
    <t xml:space="preserve">Network impedance on transformer base</t>
  </si>
  <si>
    <t xml:space="preserve">Short-circuit current, infinite source</t>
  </si>
  <si>
    <t xml:space="preserve">kA</t>
  </si>
  <si>
    <t xml:space="preserve">Short-circuit current incl. network</t>
  </si>
  <si>
    <t xml:space="preserve">Fault level at secondary</t>
  </si>
  <si>
    <t xml:space="preserve">Minimum standard breaking capacity</t>
  </si>
  <si>
    <t xml:space="preserve">Standard transformers (same voltage and network level as above)</t>
  </si>
  <si>
    <t xml:space="preserve">Rating kVA</t>
  </si>
  <si>
    <t xml:space="preserve">Z%</t>
  </si>
  <si>
    <t xml:space="preserve">Full load A</t>
  </si>
  <si>
    <t xml:space="preserve">Isc infinite kA</t>
  </si>
  <si>
    <t xml:space="preserve">Isc with network kA</t>
  </si>
  <si>
    <t xml:space="preserve">Breaker kA</t>
  </si>
  <si>
    <t xml:space="preserve">Formulas: I = S×1000/(√3×V), Isc = I / (Z%/100 + Znet), Znet = (kVA/1000)/MVA.</t>
  </si>
  <si>
    <t xml:space="preserve">Calculated at the transformer terminals, ignoring cable impedance and motor contribution. Z% values in the table are typical; change them to your nameplate.</t>
  </si>
  <si>
    <t xml:space="preserve">How to use: Transformer Short-Circuit Current &amp; Breaker Rating</t>
  </si>
  <si>
    <t xml:space="preserve">Sheetaky.com · Ready Excel sheets in Arabic and English</t>
  </si>
  <si>
    <t xml:space="preserve">What is this sheet?</t>
  </si>
  <si>
    <t xml:space="preserve">The sheet calculates full-load current and three-phase short-circuit current at the transformer secondary, including the network fault level, and suggests the minimum standard breaking capacity for the main breaker, with a ready table of common transformer sizes.</t>
  </si>
  <si>
    <t xml:space="preserve">Steps</t>
  </si>
  <si>
    <t xml:space="preserve">Enter the transformer rating in kVA and the secondary voltage.</t>
  </si>
  <si>
    <t xml:space="preserve">Enter the transformer impedance Z% from the nameplate.</t>
  </si>
  <si>
    <t xml:space="preserve">Enter the network fault level in MVA if the utility provides it, or 0 to assume an infinite source (worst case).</t>
  </si>
  <si>
    <t xml:space="preserve">Read the short-circuit current and suggested breaking capacity, and use the table to compare sizes.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</si>
  <si>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</si>
  <si>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</si>
  <si>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</si>
  <si>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</si>
  <si>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</si>
  <si>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</si>
  <si>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Choose a breaker whose breaking capacity (Icu or Ics) is at least the suggested value.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</si>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</sst>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0"/>
    <numFmt numFmtId="167" formatCode="#,##0.00"/>
    <numFmt numFmtId="168" formatCode="0.0000"/>
    <numFmt numFmtId="169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8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14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1.75" hidden="false" customHeight="true" outlineLevel="0" collapsed="false">
      <c r="A4" s="3" t="s">
        <v>2</v>
      </c>
      <c r="B4" s="3"/>
      <c r="C4" s="3"/>
      <c r="H4" s="4" t="s">
        <v>3</v>
      </c>
    </row>
    <row r="5" customFormat="false" ht="15" hidden="false" customHeight="false" outlineLevel="0" collapsed="false">
      <c r="A5" s="5" t="s">
        <v>4</v>
      </c>
      <c r="B5" s="6" t="n">
        <v>1000</v>
      </c>
      <c r="C5" s="7" t="s">
        <v>5</v>
      </c>
      <c r="H5" s="6" t="n">
        <v>6</v>
      </c>
    </row>
    <row r="6" customFormat="false" ht="15" hidden="false" customHeight="false" outlineLevel="0" collapsed="false">
      <c r="A6" s="5" t="s">
        <v>6</v>
      </c>
      <c r="B6" s="6" t="n">
        <v>400</v>
      </c>
      <c r="C6" s="7" t="s">
        <v>7</v>
      </c>
      <c r="H6" s="6" t="n">
        <v>10</v>
      </c>
    </row>
    <row r="7" customFormat="false" ht="15" hidden="false" customHeight="false" outlineLevel="0" collapsed="false">
      <c r="A7" s="5" t="s">
        <v>8</v>
      </c>
      <c r="B7" s="8" t="n">
        <v>5</v>
      </c>
      <c r="C7" s="7" t="s">
        <v>9</v>
      </c>
      <c r="H7" s="6" t="n">
        <v>15</v>
      </c>
    </row>
    <row r="8" customFormat="false" ht="15" hidden="false" customHeight="false" outlineLevel="0" collapsed="false">
      <c r="A8" s="5" t="s">
        <v>10</v>
      </c>
      <c r="B8" s="6" t="n">
        <v>500</v>
      </c>
      <c r="C8" s="7" t="s">
        <v>11</v>
      </c>
      <c r="H8" s="6" t="n">
        <v>20</v>
      </c>
    </row>
    <row r="9" customFormat="false" ht="15" hidden="false" customHeight="false" outlineLevel="0" collapsed="false">
      <c r="H9" s="6" t="n">
        <v>25</v>
      </c>
    </row>
    <row r="10" customFormat="false" ht="21.75" hidden="false" customHeight="true" outlineLevel="0" collapsed="false">
      <c r="A10" s="3" t="s">
        <v>12</v>
      </c>
      <c r="B10" s="3"/>
      <c r="C10" s="3"/>
      <c r="H10" s="6" t="n">
        <v>36</v>
      </c>
    </row>
    <row r="11" customFormat="false" ht="15" hidden="false" customHeight="false" outlineLevel="0" collapsed="false">
      <c r="A11" s="5" t="s">
        <v>13</v>
      </c>
      <c r="B11" s="9" t="n">
        <f aca="false">IF($B$6&gt;0,$B$5*1000/(SQRT(3)*$B$6),0)</f>
        <v>1443.37567297406</v>
      </c>
      <c r="C11" s="7" t="s">
        <v>14</v>
      </c>
      <c r="H11" s="6" t="n">
        <v>42</v>
      </c>
    </row>
    <row r="12" customFormat="false" ht="15" hidden="false" customHeight="false" outlineLevel="0" collapsed="false">
      <c r="A12" s="5" t="s">
        <v>15</v>
      </c>
      <c r="B12" s="10" t="n">
        <f aca="false">$B$7/100</f>
        <v>0.05</v>
      </c>
      <c r="C12" s="7" t="s">
        <v>16</v>
      </c>
      <c r="H12" s="6" t="n">
        <v>50</v>
      </c>
    </row>
    <row r="13" customFormat="false" ht="15" hidden="false" customHeight="false" outlineLevel="0" collapsed="false">
      <c r="A13" s="5" t="s">
        <v>17</v>
      </c>
      <c r="B13" s="10" t="n">
        <f aca="false">IF($B$8&gt;0,($B$5/1000)/$B$8,0)</f>
        <v>0.002</v>
      </c>
      <c r="C13" s="7" t="s">
        <v>16</v>
      </c>
      <c r="H13" s="6" t="n">
        <v>65</v>
      </c>
    </row>
    <row r="14" customFormat="false" ht="15" hidden="false" customHeight="false" outlineLevel="0" collapsed="false">
      <c r="A14" s="5" t="s">
        <v>18</v>
      </c>
      <c r="B14" s="9" t="n">
        <f aca="false">IF($B$12&gt;0,$B$11/$B$12/1000,0)</f>
        <v>28.8675134594813</v>
      </c>
      <c r="C14" s="7" t="s">
        <v>19</v>
      </c>
      <c r="H14" s="6" t="n">
        <v>70</v>
      </c>
    </row>
    <row r="15" customFormat="false" ht="15" hidden="false" customHeight="false" outlineLevel="0" collapsed="false">
      <c r="A15" s="5" t="s">
        <v>20</v>
      </c>
      <c r="B15" s="11" t="n">
        <f aca="false">IF(($B$12+$B$13)&gt;0,$B$11/($B$12+$B$13)/1000,0)</f>
        <v>27.7572244802705</v>
      </c>
      <c r="C15" s="7" t="s">
        <v>19</v>
      </c>
      <c r="H15" s="6" t="n">
        <v>85</v>
      </c>
    </row>
    <row r="16" customFormat="false" ht="15" hidden="false" customHeight="false" outlineLevel="0" collapsed="false">
      <c r="A16" s="5" t="s">
        <v>21</v>
      </c>
      <c r="B16" s="9" t="n">
        <f aca="false">SQRT(3)*$B$6*$B$15/1000</f>
        <v>19.2307692307692</v>
      </c>
      <c r="C16" s="7" t="s">
        <v>11</v>
      </c>
      <c r="H16" s="6" t="n">
        <v>100</v>
      </c>
    </row>
    <row r="17" customFormat="false" ht="15" hidden="false" customHeight="false" outlineLevel="0" collapsed="false">
      <c r="A17" s="5" t="s">
        <v>22</v>
      </c>
      <c r="B17" s="12" t="n">
        <f aca="false">IF($B$15&lt;=0,0,IF($B$15&lt;=MIN($H$5:$H$17),MIN($H$5:$H$17),IF($B$15&gt;MAX($H$5:$H$17),"Above table",INDEX($H$5:$H$17,MATCH($B$15,$H$5:$H$17,1)+IF(INDEX($H$5:$H$17,MATCH($B$15,$H$5:$H$17,1))&lt;$B$15,1,0)))))</f>
        <v>36</v>
      </c>
      <c r="C17" s="7" t="s">
        <v>19</v>
      </c>
      <c r="H17" s="6" t="n">
        <v>150</v>
      </c>
    </row>
    <row r="19" customFormat="false" ht="21.75" hidden="false" customHeight="true" outlineLevel="0" collapsed="false">
      <c r="A19" s="3" t="s">
        <v>23</v>
      </c>
      <c r="B19" s="3"/>
      <c r="C19" s="3"/>
      <c r="D19" s="3"/>
      <c r="E19" s="3"/>
      <c r="F19" s="3"/>
    </row>
    <row r="20" customFormat="false" ht="31.5" hidden="false" customHeight="true" outlineLevel="0" collapsed="false">
      <c r="A20" s="4" t="s">
        <v>24</v>
      </c>
      <c r="B20" s="4" t="s">
        <v>25</v>
      </c>
      <c r="C20" s="4" t="s">
        <v>26</v>
      </c>
      <c r="D20" s="4" t="s">
        <v>27</v>
      </c>
      <c r="E20" s="4" t="s">
        <v>28</v>
      </c>
      <c r="F20" s="4" t="s">
        <v>29</v>
      </c>
    </row>
    <row r="21" customFormat="false" ht="15" hidden="false" customHeight="false" outlineLevel="0" collapsed="false">
      <c r="A21" s="13" t="n">
        <v>100</v>
      </c>
      <c r="B21" s="14" t="n">
        <v>4</v>
      </c>
      <c r="C21" s="15" t="n">
        <f aca="false">IF($B$6&gt;0,A21*1000/(SQRT(3)*$B$6),0)</f>
        <v>144.337567297406</v>
      </c>
      <c r="D21" s="16" t="n">
        <f aca="false">IF(B21&gt;0,C21/(B21/100)/1000,0)</f>
        <v>3.60843918243516</v>
      </c>
      <c r="E21" s="16" t="n">
        <f aca="false">IF(B21&gt;0,C21/(B21/100+IF($B$8&gt;0,(A21/1000)/$B$8,0))/1000,0)</f>
        <v>3.5904867486917</v>
      </c>
      <c r="F21" s="15" t="n">
        <f aca="false">IF(E21&lt;=0,0,IF(E21&lt;=MIN($H$5:$H$17),MIN($H$5:$H$17),IF(E21&gt;MAX($H$5:$H$17),"Above",INDEX($H$5:$H$17,MATCH(E21,$H$5:$H$17,1)+IF(INDEX($H$5:$H$17,MATCH(E21,$H$5:$H$17,1))&lt;E21,1,0)))))</f>
        <v>6</v>
      </c>
    </row>
    <row r="22" customFormat="false" ht="15" hidden="false" customHeight="false" outlineLevel="0" collapsed="false">
      <c r="A22" s="13" t="n">
        <v>200</v>
      </c>
      <c r="B22" s="14" t="n">
        <v>4</v>
      </c>
      <c r="C22" s="15" t="n">
        <f aca="false">IF($B$6&gt;0,A22*1000/(SQRT(3)*$B$6),0)</f>
        <v>288.675134594813</v>
      </c>
      <c r="D22" s="16" t="n">
        <f aca="false">IF(B22&gt;0,C22/(B22/100)/1000,0)</f>
        <v>7.21687836487032</v>
      </c>
      <c r="E22" s="16" t="n">
        <f aca="false">IF(B22&gt;0,C22/(B22/100+IF($B$8&gt;0,(A22/1000)/$B$8,0))/1000,0)</f>
        <v>7.14542412363398</v>
      </c>
      <c r="F22" s="15" t="n">
        <f aca="false">IF(E22&lt;=0,0,IF(E22&lt;=MIN($H$5:$H$17),MIN($H$5:$H$17),IF(E22&gt;MAX($H$5:$H$17),"Above",INDEX($H$5:$H$17,MATCH(E22,$H$5:$H$17,1)+IF(INDEX($H$5:$H$17,MATCH(E22,$H$5:$H$17,1))&lt;E22,1,0)))))</f>
        <v>10</v>
      </c>
    </row>
    <row r="23" customFormat="false" ht="15" hidden="false" customHeight="false" outlineLevel="0" collapsed="false">
      <c r="A23" s="13" t="n">
        <v>300</v>
      </c>
      <c r="B23" s="14" t="n">
        <v>4</v>
      </c>
      <c r="C23" s="15" t="n">
        <f aca="false">IF($B$6&gt;0,A23*1000/(SQRT(3)*$B$6),0)</f>
        <v>433.012701892219</v>
      </c>
      <c r="D23" s="16" t="n">
        <f aca="false">IF(B23&gt;0,C23/(B23/100)/1000,0)</f>
        <v>10.8253175473055</v>
      </c>
      <c r="E23" s="16" t="n">
        <f aca="false">IF(B23&gt;0,C23/(B23/100+IF($B$8&gt;0,(A23/1000)/$B$8,0))/1000,0)</f>
        <v>10.66533748503</v>
      </c>
      <c r="F23" s="15" t="n">
        <f aca="false">IF(E23&lt;=0,0,IF(E23&lt;=MIN($H$5:$H$17),MIN($H$5:$H$17),IF(E23&gt;MAX($H$5:$H$17),"Above",INDEX($H$5:$H$17,MATCH(E23,$H$5:$H$17,1)+IF(INDEX($H$5:$H$17,MATCH(E23,$H$5:$H$17,1))&lt;E23,1,0)))))</f>
        <v>15</v>
      </c>
    </row>
    <row r="24" customFormat="false" ht="15" hidden="false" customHeight="false" outlineLevel="0" collapsed="false">
      <c r="A24" s="13" t="n">
        <v>400</v>
      </c>
      <c r="B24" s="14" t="n">
        <v>4</v>
      </c>
      <c r="C24" s="15" t="n">
        <f aca="false">IF($B$6&gt;0,A24*1000/(SQRT(3)*$B$6),0)</f>
        <v>577.350269189626</v>
      </c>
      <c r="D24" s="16" t="n">
        <f aca="false">IF(B24&gt;0,C24/(B24/100)/1000,0)</f>
        <v>14.4337567297406</v>
      </c>
      <c r="E24" s="16" t="n">
        <f aca="false">IF(B24&gt;0,C24/(B24/100+IF($B$8&gt;0,(A24/1000)/$B$8,0))/1000,0)</f>
        <v>14.1507418919026</v>
      </c>
      <c r="F24" s="15" t="n">
        <f aca="false">IF(E24&lt;=0,0,IF(E24&lt;=MIN($H$5:$H$17),MIN($H$5:$H$17),IF(E24&gt;MAX($H$5:$H$17),"Above",INDEX($H$5:$H$17,MATCH(E24,$H$5:$H$17,1)+IF(INDEX($H$5:$H$17,MATCH(E24,$H$5:$H$17,1))&lt;E24,1,0)))))</f>
        <v>15</v>
      </c>
    </row>
    <row r="25" customFormat="false" ht="15" hidden="false" customHeight="false" outlineLevel="0" collapsed="false">
      <c r="A25" s="13" t="n">
        <v>500</v>
      </c>
      <c r="B25" s="14" t="n">
        <v>4</v>
      </c>
      <c r="C25" s="15" t="n">
        <f aca="false">IF($B$6&gt;0,A25*1000/(SQRT(3)*$B$6),0)</f>
        <v>721.687836487032</v>
      </c>
      <c r="D25" s="16" t="n">
        <f aca="false">IF(B25&gt;0,C25/(B25/100)/1000,0)</f>
        <v>18.0421959121758</v>
      </c>
      <c r="E25" s="16" t="n">
        <f aca="false">IF(B25&gt;0,C25/(B25/100+IF($B$8&gt;0,(A25/1000)/$B$8,0))/1000,0)</f>
        <v>17.6021423533423</v>
      </c>
      <c r="F25" s="15" t="n">
        <f aca="false">IF(E25&lt;=0,0,IF(E25&lt;=MIN($H$5:$H$17),MIN($H$5:$H$17),IF(E25&gt;MAX($H$5:$H$17),"Above",INDEX($H$5:$H$17,MATCH(E25,$H$5:$H$17,1)+IF(INDEX($H$5:$H$17,MATCH(E25,$H$5:$H$17,1))&lt;E25,1,0)))))</f>
        <v>20</v>
      </c>
    </row>
    <row r="26" customFormat="false" ht="15" hidden="false" customHeight="false" outlineLevel="0" collapsed="false">
      <c r="A26" s="13" t="n">
        <v>630</v>
      </c>
      <c r="B26" s="14" t="n">
        <v>4</v>
      </c>
      <c r="C26" s="15" t="n">
        <f aca="false">IF($B$6&gt;0,A26*1000/(SQRT(3)*$B$6),0)</f>
        <v>909.326673973661</v>
      </c>
      <c r="D26" s="16" t="n">
        <f aca="false">IF(B26&gt;0,C26/(B26/100)/1000,0)</f>
        <v>22.7331668493415</v>
      </c>
      <c r="E26" s="16" t="n">
        <f aca="false">IF(B26&gt;0,C26/(B26/100+IF($B$8&gt;0,(A26/1000)/$B$8,0))/1000,0)</f>
        <v>22.0389402320325</v>
      </c>
      <c r="F26" s="15" t="n">
        <f aca="false">IF(E26&lt;=0,0,IF(E26&lt;=MIN($H$5:$H$17),MIN($H$5:$H$17),IF(E26&gt;MAX($H$5:$H$17),"Above",INDEX($H$5:$H$17,MATCH(E26,$H$5:$H$17,1)+IF(INDEX($H$5:$H$17,MATCH(E26,$H$5:$H$17,1))&lt;E26,1,0)))))</f>
        <v>25</v>
      </c>
    </row>
    <row r="27" customFormat="false" ht="15" hidden="false" customHeight="false" outlineLevel="0" collapsed="false">
      <c r="A27" s="13" t="n">
        <v>800</v>
      </c>
      <c r="B27" s="14" t="n">
        <v>5</v>
      </c>
      <c r="C27" s="15" t="n">
        <f aca="false">IF($B$6&gt;0,A27*1000/(SQRT(3)*$B$6),0)</f>
        <v>1154.70053837925</v>
      </c>
      <c r="D27" s="16" t="n">
        <f aca="false">IF(B27&gt;0,C27/(B27/100)/1000,0)</f>
        <v>23.094010767585</v>
      </c>
      <c r="E27" s="16" t="n">
        <f aca="false">IF(B27&gt;0,C27/(B27/100+IF($B$8&gt;0,(A27/1000)/$B$8,0))/1000,0)</f>
        <v>22.3779174104506</v>
      </c>
      <c r="F27" s="15" t="n">
        <f aca="false">IF(E27&lt;=0,0,IF(E27&lt;=MIN($H$5:$H$17),MIN($H$5:$H$17),IF(E27&gt;MAX($H$5:$H$17),"Above",INDEX($H$5:$H$17,MATCH(E27,$H$5:$H$17,1)+IF(INDEX($H$5:$H$17,MATCH(E27,$H$5:$H$17,1))&lt;E27,1,0)))))</f>
        <v>25</v>
      </c>
    </row>
    <row r="28" customFormat="false" ht="15" hidden="false" customHeight="false" outlineLevel="0" collapsed="false">
      <c r="A28" s="13" t="n">
        <v>1000</v>
      </c>
      <c r="B28" s="14" t="n">
        <v>5</v>
      </c>
      <c r="C28" s="15" t="n">
        <f aca="false">IF($B$6&gt;0,A28*1000/(SQRT(3)*$B$6),0)</f>
        <v>1443.37567297406</v>
      </c>
      <c r="D28" s="16" t="n">
        <f aca="false">IF(B28&gt;0,C28/(B28/100)/1000,0)</f>
        <v>28.8675134594813</v>
      </c>
      <c r="E28" s="16" t="n">
        <f aca="false">IF(B28&gt;0,C28/(B28/100+IF($B$8&gt;0,(A28/1000)/$B$8,0))/1000,0)</f>
        <v>27.7572244802705</v>
      </c>
      <c r="F28" s="15" t="n">
        <f aca="false">IF(E28&lt;=0,0,IF(E28&lt;=MIN($H$5:$H$17),MIN($H$5:$H$17),IF(E28&gt;MAX($H$5:$H$17),"Above",INDEX($H$5:$H$17,MATCH(E28,$H$5:$H$17,1)+IF(INDEX($H$5:$H$17,MATCH(E28,$H$5:$H$17,1))&lt;E28,1,0)))))</f>
        <v>36</v>
      </c>
    </row>
    <row r="29" customFormat="false" ht="15" hidden="false" customHeight="false" outlineLevel="0" collapsed="false">
      <c r="A29" s="13" t="n">
        <v>1250</v>
      </c>
      <c r="B29" s="14" t="n">
        <v>5</v>
      </c>
      <c r="C29" s="15" t="n">
        <f aca="false">IF($B$6&gt;0,A29*1000/(SQRT(3)*$B$6),0)</f>
        <v>1804.21959121758</v>
      </c>
      <c r="D29" s="16" t="n">
        <f aca="false">IF(B29&gt;0,C29/(B29/100)/1000,0)</f>
        <v>36.0843918243516</v>
      </c>
      <c r="E29" s="16" t="n">
        <f aca="false">IF(B29&gt;0,C29/(B29/100+IF($B$8&gt;0,(A29/1000)/$B$8,0))/1000,0)</f>
        <v>34.3660874517634</v>
      </c>
      <c r="F29" s="15" t="n">
        <f aca="false">IF(E29&lt;=0,0,IF(E29&lt;=MIN($H$5:$H$17),MIN($H$5:$H$17),IF(E29&gt;MAX($H$5:$H$17),"Above",INDEX($H$5:$H$17,MATCH(E29,$H$5:$H$17,1)+IF(INDEX($H$5:$H$17,MATCH(E29,$H$5:$H$17,1))&lt;E29,1,0)))))</f>
        <v>36</v>
      </c>
    </row>
    <row r="30" customFormat="false" ht="15" hidden="false" customHeight="false" outlineLevel="0" collapsed="false">
      <c r="A30" s="13" t="n">
        <v>1500</v>
      </c>
      <c r="B30" s="14" t="n">
        <v>6</v>
      </c>
      <c r="C30" s="15" t="n">
        <f aca="false">IF($B$6&gt;0,A30*1000/(SQRT(3)*$B$6),0)</f>
        <v>2165.0635094611</v>
      </c>
      <c r="D30" s="16" t="n">
        <f aca="false">IF(B30&gt;0,C30/(B30/100)/1000,0)</f>
        <v>36.0843918243516</v>
      </c>
      <c r="E30" s="16" t="n">
        <f aca="false">IF(B30&gt;0,C30/(B30/100+IF($B$8&gt;0,(A30/1000)/$B$8,0))/1000,0)</f>
        <v>34.3660874517634</v>
      </c>
      <c r="F30" s="15" t="n">
        <f aca="false">IF(E30&lt;=0,0,IF(E30&lt;=MIN($H$5:$H$17),MIN($H$5:$H$17),IF(E30&gt;MAX($H$5:$H$17),"Above",INDEX($H$5:$H$17,MATCH(E30,$H$5:$H$17,1)+IF(INDEX($H$5:$H$17,MATCH(E30,$H$5:$H$17,1))&lt;E30,1,0)))))</f>
        <v>36</v>
      </c>
    </row>
    <row r="31" customFormat="false" ht="15" hidden="false" customHeight="false" outlineLevel="0" collapsed="false">
      <c r="A31" s="13" t="n">
        <v>1600</v>
      </c>
      <c r="B31" s="14" t="n">
        <v>6</v>
      </c>
      <c r="C31" s="15" t="n">
        <f aca="false">IF($B$6&gt;0,A31*1000/(SQRT(3)*$B$6),0)</f>
        <v>2309.4010767585</v>
      </c>
      <c r="D31" s="16" t="n">
        <f aca="false">IF(B31&gt;0,C31/(B31/100)/1000,0)</f>
        <v>38.4900179459751</v>
      </c>
      <c r="E31" s="16" t="n">
        <f aca="false">IF(B31&gt;0,C31/(B31/100+IF($B$8&gt;0,(A31/1000)/$B$8,0))/1000,0)</f>
        <v>36.5411562778244</v>
      </c>
      <c r="F31" s="15" t="n">
        <f aca="false">IF(E31&lt;=0,0,IF(E31&lt;=MIN($H$5:$H$17),MIN($H$5:$H$17),IF(E31&gt;MAX($H$5:$H$17),"Above",INDEX($H$5:$H$17,MATCH(E31,$H$5:$H$17,1)+IF(INDEX($H$5:$H$17,MATCH(E31,$H$5:$H$17,1))&lt;E31,1,0)))))</f>
        <v>42</v>
      </c>
    </row>
    <row r="32" customFormat="false" ht="15" hidden="false" customHeight="false" outlineLevel="0" collapsed="false">
      <c r="A32" s="13" t="n">
        <v>2000</v>
      </c>
      <c r="B32" s="14" t="n">
        <v>6</v>
      </c>
      <c r="C32" s="15" t="n">
        <f aca="false">IF($B$6&gt;0,A32*1000/(SQRT(3)*$B$6),0)</f>
        <v>2886.75134594813</v>
      </c>
      <c r="D32" s="16" t="n">
        <f aca="false">IF(B32&gt;0,C32/(B32/100)/1000,0)</f>
        <v>48.1125224324688</v>
      </c>
      <c r="E32" s="16" t="n">
        <f aca="false">IF(B32&gt;0,C32/(B32/100+IF($B$8&gt;0,(A32/1000)/$B$8,0))/1000,0)</f>
        <v>45.1054897804395</v>
      </c>
      <c r="F32" s="15" t="n">
        <f aca="false">IF(E32&lt;=0,0,IF(E32&lt;=MIN($H$5:$H$17),MIN($H$5:$H$17),IF(E32&gt;MAX($H$5:$H$17),"Above",INDEX($H$5:$H$17,MATCH(E32,$H$5:$H$17,1)+IF(INDEX($H$5:$H$17,MATCH(E32,$H$5:$H$17,1))&lt;E32,1,0)))))</f>
        <v>50</v>
      </c>
    </row>
    <row r="33" customFormat="false" ht="15" hidden="false" customHeight="false" outlineLevel="0" collapsed="false">
      <c r="A33" s="13" t="n">
        <v>2500</v>
      </c>
      <c r="B33" s="14" t="n">
        <v>6</v>
      </c>
      <c r="C33" s="15" t="n">
        <f aca="false">IF($B$6&gt;0,A33*1000/(SQRT(3)*$B$6),0)</f>
        <v>3608.43918243516</v>
      </c>
      <c r="D33" s="16" t="n">
        <f aca="false">IF(B33&gt;0,C33/(B33/100)/1000,0)</f>
        <v>60.140653040586</v>
      </c>
      <c r="E33" s="16" t="n">
        <f aca="false">IF(B33&gt;0,C33/(B33/100+IF($B$8&gt;0,(A33/1000)/$B$8,0))/1000,0)</f>
        <v>55.5144489605409</v>
      </c>
      <c r="F33" s="15" t="n">
        <f aca="false">IF(E33&lt;=0,0,IF(E33&lt;=MIN($H$5:$H$17),MIN($H$5:$H$17),IF(E33&gt;MAX($H$5:$H$17),"Above",INDEX($H$5:$H$17,MATCH(E33,$H$5:$H$17,1)+IF(INDEX($H$5:$H$17,MATCH(E33,$H$5:$H$17,1))&lt;E33,1,0)))))</f>
        <v>65</v>
      </c>
    </row>
    <row r="35" customFormat="false" ht="15" hidden="false" customHeight="true" outlineLevel="0" collapsed="false">
      <c r="A35" s="17" t="s">
        <v>30</v>
      </c>
      <c r="B35" s="17"/>
      <c r="C35" s="17"/>
      <c r="D35" s="17"/>
      <c r="E35" s="17"/>
      <c r="F35" s="17"/>
      <c r="G35" s="17"/>
      <c r="H35" s="17"/>
    </row>
    <row r="36" customFormat="false" ht="15" hidden="false" customHeight="true" outlineLevel="0" collapsed="false">
      <c r="A36" s="17" t="s">
        <v>31</v>
      </c>
      <c r="B36" s="17"/>
      <c r="C36" s="17"/>
      <c r="D36" s="17"/>
      <c r="E36" s="17"/>
      <c r="F36" s="17"/>
      <c r="G36" s="17"/>
      <c r="H36" s="17"/>
    </row>
  </sheetData>
  <sheetProtection sheet="true" formatCells="false" formatColumns="false" formatRows="false" sort="false" autoFilter="false"/>
  <mergeCells count="7">
    <mergeCell ref="A1:H1"/>
    <mergeCell ref="A2:H2"/>
    <mergeCell ref="A4:C4"/>
    <mergeCell ref="A10:C10"/>
    <mergeCell ref="A19:F19"/>
    <mergeCell ref="A35:H35"/>
    <mergeCell ref="A36:H36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32</v>
      </c>
      <c r="B1" s="1"/>
    </row>
    <row r="2" customFormat="false" ht="18" hidden="false" customHeight="true" outlineLevel="0" collapsed="false">
      <c r="A2" s="2" t="s">
        <v>33</v>
      </c>
      <c r="B2" s="2"/>
    </row>
    <row r="4" customFormat="false" ht="21.75" hidden="false" customHeight="true" outlineLevel="0" collapsed="false">
      <c r="A4" s="3" t="s">
        <v>34</v>
      </c>
      <c r="B4" s="3"/>
    </row>
    <row r="5" customFormat="false" ht="45" hidden="false" customHeight="true" outlineLevel="0" collapsed="false">
      <c r="A5" s="18" t="s">
        <v>35</v>
      </c>
      <c r="B5" s="18"/>
    </row>
    <row r="7" customFormat="false" ht="21.75" hidden="false" customHeight="true" outlineLevel="0" collapsed="false">
      <c r="A7" s="3" t="s">
        <v>36</v>
      </c>
      <c r="B7" s="3"/>
    </row>
    <row r="8" customFormat="false" ht="19.5" hidden="false" customHeight="true" outlineLevel="0" collapsed="false">
      <c r="A8" s="19" t="n">
        <v>1</v>
      </c>
      <c r="B8" s="20" t="s">
        <v>37</v>
      </c>
    </row>
    <row r="9" customFormat="false" ht="19.5" hidden="false" customHeight="true" outlineLevel="0" collapsed="false">
      <c r="A9" s="19" t="n">
        <v>2</v>
      </c>
      <c r="B9" s="20" t="s">
        <v>38</v>
      </c>
    </row>
    <row r="10" customFormat="false" ht="30" hidden="false" customHeight="true" outlineLevel="0" collapsed="false">
      <c r="A10" s="19" t="n">
        <v>3</v>
      </c>
      <c r="B10" s="20" t="s">
        <v>39</v>
      </c>
    </row>
    <row r="11" customFormat="false" ht="30" hidden="false" customHeight="true" outlineLevel="0" collapsed="false">
      <c r="A11" s="19" t="n">
        <v>4</v>
      </c>
      <c r="B11" s="20" t="s">
        <v>40</v>
      </c>
    </row>
    <row r="13" customFormat="false" ht="21.75" hidden="false" customHeight="true" outlineLevel="0" collapsed="false">
      <c r="A13" s="3" t="s">
        <v>41</v>
      </c>
      <c r="B13" s="3"/>
    </row>
    <row r="14" customFormat="false" ht="15" hidden="false" customHeight="false" outlineLevel="0" collapsed="false">
      <c r="A14" s="21"/>
      <c r="B14" s="20" t="s">
        <v>42</v>
      </c>
    </row>
    <row r="15" customFormat="false" ht="15" hidden="false" customHeight="false" outlineLevel="0" collapsed="false">
      <c r="A15" s="22"/>
      <c r="B15" s="20" t="s">
        <v>43</v>
      </c>
    </row>
    <row r="16" customFormat="false" ht="15" hidden="false" customHeight="false" outlineLevel="0" collapsed="false">
      <c r="A16" s="23"/>
      <c r="B16" s="20" t="s">
        <v>44</v>
      </c>
    </row>
    <row r="18" customFormat="false" ht="21.75" hidden="false" customHeight="true" outlineLevel="0" collapsed="false">
      <c r="A18" s="3" t="s">
        <v>45</v>
      </c>
      <c r="B18" s="3"/>
    </row>
    <row r="19" customFormat="false" ht="19.5" hidden="false" customHeight="true" outlineLevel="0" collapsed="false">
      <c r="A19" s="24" t="s">
        <v>46</v>
      </c>
      <c r="B19" s="25" t="s">
        <v>47</v>
      </c>
    </row>
    <row r="20" customFormat="false" ht="30" hidden="false" customHeight="true" outlineLevel="0" collapsed="false">
      <c r="A20" s="24" t="s">
        <v>46</v>
      </c>
      <c r="B20" s="25" t="s">
        <v>48</v>
      </c>
    </row>
    <row r="21" customFormat="false" ht="19.5" hidden="false" customHeight="true" outlineLevel="0" collapsed="false">
      <c r="A21" s="24" t="s">
        <v>46</v>
      </c>
      <c r="B21" s="25" t="s">
        <v>49</v>
      </c>
    </row>
    <row r="22" customFormat="false" ht="19.5" hidden="false" customHeight="true" outlineLevel="0" collapsed="false">
      <c r="A22" s="24" t="s">
        <v>46</v>
      </c>
      <c r="B22" s="25" t="s">
        <v>50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2026-10-22T18:52:39Z</dcterms:created>
  <dc:creator>Sheetaky.com</dc:creator>
  <dc:description/>
  <dc:language>en-US</dc:language>
  <cp:lastModifiedBy/>
  <dcterms:modified xsi:type="dcterms:W3CDTF">2026-10-22T18:52:39Z</dcterms:modified>
  <cp:revision>0</cp:revision>
  <dc:subject/>
  <dc:title>SC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