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+#,##0;-#,##0;0"/>
    <numFmt numFmtId="165" formatCode="+0.0%;-0.0%;0.0%"/>
    <numFmt numFmtId="166" formatCode="0.0%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3A3BC"/>
      <sz val="9"/>
    </font>
    <font>
      <name val="Segoe UI"/>
      <b val="1"/>
      <color rgb="00FFFFFF"/>
      <sz val="9"/>
    </font>
    <font>
      <name val="Segoe UI"/>
      <b val="1"/>
      <color rgb="0022C55E"/>
      <sz val="18"/>
    </font>
    <font>
      <name val="Segoe UI"/>
      <b val="1"/>
      <color rgb="00E7EEF8"/>
      <sz val="10"/>
    </font>
    <font>
      <name val="Segoe UI"/>
      <color rgb="007DD3FC"/>
      <sz val="10"/>
    </font>
    <font>
      <name val="Segoe UI"/>
      <b val="1"/>
      <color rgb="00FFFFFF"/>
      <sz val="10"/>
    </font>
    <font>
      <name val="Segoe UI"/>
      <color rgb="0093A3BC"/>
      <sz val="9"/>
    </font>
    <font>
      <name val="Segoe UI"/>
      <color rgb="00E7EEF8"/>
      <sz val="10"/>
    </font>
    <font>
      <name val="Segoe UI"/>
      <b val="1"/>
      <color rgb="0022C55E"/>
      <sz val="11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60B15"/>
      <sz val="11"/>
    </font>
    <font>
      <name val="Segoe UI"/>
      <b val="1"/>
      <color rgb="0022C55E"/>
      <sz val="10"/>
    </font>
  </fonts>
  <fills count="10">
    <fill>
      <patternFill/>
    </fill>
    <fill>
      <patternFill patternType="gray125"/>
    </fill>
    <fill>
      <patternFill patternType="solid">
        <fgColor rgb="00111C30"/>
      </patternFill>
    </fill>
    <fill>
      <patternFill patternType="solid">
        <fgColor rgb="000E1726"/>
      </patternFill>
    </fill>
    <fill>
      <patternFill patternType="solid">
        <fgColor rgb="0022C55E"/>
      </patternFill>
    </fill>
    <fill>
      <patternFill patternType="solid">
        <fgColor rgb="00060B15"/>
      </patternFill>
    </fill>
    <fill>
      <patternFill patternType="solid">
        <fgColor rgb="001D2C48"/>
      </patternFill>
    </fill>
    <fill>
      <patternFill patternType="solid">
        <fgColor rgb="0015233B"/>
      </patternFill>
    </fill>
    <fill>
      <patternFill patternType="solid">
        <fgColor rgb="001B3A34"/>
      </patternFill>
    </fill>
    <fill>
      <patternFill patternType="solid">
        <fgColor rgb="000B1424"/>
      </patternFill>
    </fill>
  </fills>
  <borders count="7">
    <border>
      <left/>
      <right/>
      <top/>
      <bottom/>
      <diagonal/>
    </border>
    <border>
      <top style="medium">
        <color rgb="0022C55E"/>
      </top>
    </border>
    <border/>
    <border>
      <left style="thin">
        <color rgb="002A3B5C"/>
      </left>
      <right style="thin">
        <color rgb="002A3B5C"/>
      </right>
      <top style="thin">
        <color rgb="002A3B5C"/>
      </top>
      <bottom style="thin">
        <color rgb="002A3B5C"/>
      </bottom>
    </border>
    <border>
      <left/>
      <right/>
      <top style="thin">
        <color rgb="002A3B5C"/>
      </top>
      <bottom/>
      <diagonal/>
    </border>
    <border>
      <left/>
      <right style="thin">
        <color rgb="002A3B5C"/>
      </right>
      <top style="thin">
        <color rgb="002A3B5C"/>
      </top>
      <bottom/>
      <diagonal/>
    </border>
    <border>
      <left/>
      <right style="thin">
        <color rgb="002A3B5C"/>
      </right>
      <top style="thin">
        <color rgb="002A3B5C"/>
      </top>
      <bottom style="thin">
        <color rgb="002A3B5C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1" applyAlignment="1" pivotButton="0" quotePrefix="0" xfId="0">
      <alignment horizontal="center" vertical="center" wrapText="1" readingOrder="1"/>
    </xf>
    <xf numFmtId="0" fontId="0" fillId="5" borderId="1" pivotButton="0" quotePrefix="0" xfId="0"/>
    <xf numFmtId="3" fontId="4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164" fontId="4" fillId="3" borderId="2" applyAlignment="1" pivotButton="0" quotePrefix="0" xfId="0">
      <alignment horizontal="center" vertical="center" wrapText="1" readingOrder="1"/>
    </xf>
    <xf numFmtId="165" fontId="4" fillId="3" borderId="2" applyAlignment="1" pivotButton="0" quotePrefix="0" xfId="0">
      <alignment horizontal="center" vertical="center" wrapText="1" readingOrder="1"/>
    </xf>
    <xf numFmtId="0" fontId="5" fillId="2" borderId="3" applyAlignment="1" pivotButton="0" quotePrefix="0" xfId="0">
      <alignment horizontal="left" vertical="center" wrapText="1" readingOrder="1"/>
    </xf>
    <xf numFmtId="3" fontId="6" fillId="6" borderId="3" applyAlignment="1" applyProtection="1" pivotButton="0" quotePrefix="0" xfId="0">
      <alignment horizontal="center" vertical="center" wrapText="1" readingOrder="1"/>
      <protection locked="0" hidden="0"/>
    </xf>
    <xf numFmtId="0" fontId="0" fillId="0" borderId="3" applyProtection="1" pivotButton="0" quotePrefix="0" xfId="0">
      <protection locked="0" hidden="0"/>
    </xf>
    <xf numFmtId="166" fontId="5" fillId="7" borderId="3" applyAlignment="1" pivotButton="0" quotePrefix="0" xfId="0">
      <alignment horizontal="center" vertical="center" wrapText="1" readingOrder="1"/>
    </xf>
    <xf numFmtId="0" fontId="0" fillId="0" borderId="3" pivotButton="0" quotePrefix="0" xfId="0"/>
    <xf numFmtId="9" fontId="6" fillId="6" borderId="3" applyAlignment="1" applyProtection="1" pivotButton="0" quotePrefix="0" xfId="0">
      <alignment horizontal="center" vertical="center" wrapText="1" readingOrder="1"/>
      <protection locked="0" hidden="0"/>
    </xf>
    <xf numFmtId="0" fontId="7" fillId="3" borderId="3" applyAlignment="1" pivotButton="0" quotePrefix="0" xfId="0">
      <alignment horizontal="center" vertical="center" wrapText="1" readingOrder="1"/>
    </xf>
    <xf numFmtId="1" fontId="8" fillId="2" borderId="3" applyAlignment="1" pivotButton="0" quotePrefix="0" xfId="0">
      <alignment horizontal="left" vertical="center" wrapText="1" readingOrder="1"/>
    </xf>
    <xf numFmtId="0" fontId="6" fillId="6" borderId="3" applyAlignment="1" applyProtection="1" pivotButton="0" quotePrefix="0" xfId="0">
      <alignment horizontal="center" vertical="center" wrapText="1" readingOrder="1"/>
      <protection locked="0" hidden="0"/>
    </xf>
    <xf numFmtId="0" fontId="6" fillId="6" borderId="3" applyAlignment="1" applyProtection="1" pivotButton="0" quotePrefix="0" xfId="0">
      <alignment horizontal="left" vertical="center" wrapText="1" readingOrder="1"/>
      <protection locked="0" hidden="0"/>
    </xf>
    <xf numFmtId="4" fontId="6" fillId="6" borderId="3" applyAlignment="1" applyProtection="1" pivotButton="0" quotePrefix="0" xfId="0">
      <alignment horizontal="center" vertical="center" wrapText="1" readingOrder="1"/>
      <protection locked="0" hidden="0"/>
    </xf>
    <xf numFmtId="3" fontId="9" fillId="7" borderId="3" applyAlignment="1" pivotButton="0" quotePrefix="0" xfId="0">
      <alignment horizontal="center" vertical="center" wrapText="1" readingOrder="1"/>
    </xf>
    <xf numFmtId="164" fontId="9" fillId="7" borderId="3" applyAlignment="1" pivotButton="0" quotePrefix="0" xfId="0">
      <alignment horizontal="center" vertical="center" wrapText="1" readingOrder="1"/>
    </xf>
    <xf numFmtId="165" fontId="9" fillId="7" borderId="3" applyAlignment="1" pivotButton="0" quotePrefix="0" xfId="0">
      <alignment horizontal="center" vertical="center" wrapText="1" readingOrder="1"/>
    </xf>
    <xf numFmtId="166" fontId="9" fillId="7" borderId="3" applyAlignment="1" pivotButton="0" quotePrefix="0" xfId="0">
      <alignment horizontal="center" vertical="center" wrapText="1" readingOrder="1"/>
    </xf>
    <xf numFmtId="0" fontId="9" fillId="8" borderId="3" applyAlignment="1" pivotButton="0" quotePrefix="0" xfId="0">
      <alignment horizontal="left" vertical="center" wrapText="1" readingOrder="1"/>
    </xf>
    <xf numFmtId="0" fontId="5" fillId="8" borderId="3" applyAlignment="1" pivotButton="0" quotePrefix="0" xfId="0">
      <alignment horizontal="center" vertical="center" wrapText="1" readingOrder="1"/>
    </xf>
    <xf numFmtId="0" fontId="0" fillId="8" borderId="0" pivotButton="0" quotePrefix="0" xfId="0"/>
    <xf numFmtId="3" fontId="5" fillId="8" borderId="3" applyAlignment="1" pivotButton="0" quotePrefix="0" xfId="0">
      <alignment horizontal="center" vertical="center" wrapText="1" readingOrder="1"/>
    </xf>
    <xf numFmtId="164" fontId="5" fillId="8" borderId="3" applyAlignment="1" pivotButton="0" quotePrefix="0" xfId="0">
      <alignment horizontal="center" vertical="center" wrapText="1" readingOrder="1"/>
    </xf>
    <xf numFmtId="165" fontId="5" fillId="8" borderId="3" applyAlignment="1" pivotButton="0" quotePrefix="0" xfId="0">
      <alignment horizontal="center" vertical="center" wrapText="1" readingOrder="1"/>
    </xf>
    <xf numFmtId="9" fontId="5" fillId="8" borderId="3" applyAlignment="1" pivotButton="0" quotePrefix="0" xfId="0">
      <alignment horizontal="center" vertical="center" wrapText="1" readingOrder="1"/>
    </xf>
    <xf numFmtId="0" fontId="10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0" fillId="0" borderId="6" pivotButton="0" quotePrefix="0" xfId="0"/>
    <xf numFmtId="0" fontId="5" fillId="2" borderId="3" applyAlignment="1" pivotButton="0" quotePrefix="0" xfId="0">
      <alignment horizontal="center" vertical="center" wrapText="1" readingOrder="1"/>
    </xf>
    <xf numFmtId="0" fontId="11" fillId="3" borderId="0" applyAlignment="1" pivotButton="0" quotePrefix="0" xfId="0">
      <alignment horizontal="center" vertical="center" wrapText="1" readingOrder="1"/>
    </xf>
    <xf numFmtId="0" fontId="12" fillId="5" borderId="0" applyAlignment="1" pivotButton="0" quotePrefix="0" xfId="0">
      <alignment horizontal="center" vertical="center" wrapText="1" readingOrder="1"/>
    </xf>
    <xf numFmtId="0" fontId="0" fillId="5" borderId="0" pivotButton="0" quotePrefix="0" xfId="0"/>
    <xf numFmtId="0" fontId="13" fillId="9" borderId="3" applyAlignment="1" pivotButton="0" quotePrefix="0" xfId="0">
      <alignment horizontal="left" vertical="center" wrapText="1" readingOrder="1"/>
    </xf>
    <xf numFmtId="0" fontId="0" fillId="9" borderId="3" pivotButton="0" quotePrefix="0" xfId="0"/>
    <xf numFmtId="0" fontId="9" fillId="0" borderId="3" applyAlignment="1" pivotButton="0" quotePrefix="0" xfId="0">
      <alignment horizontal="left" vertical="center" wrapText="1" readingOrder="1"/>
    </xf>
    <xf numFmtId="0" fontId="7" fillId="3" borderId="3" applyAlignment="1" pivotButton="0" quotePrefix="0" xfId="0">
      <alignment horizontal="left" vertical="center" wrapText="1" readingOrder="1"/>
    </xf>
    <xf numFmtId="0" fontId="9" fillId="7" borderId="3" applyAlignment="1" pivotButton="0" quotePrefix="0" xfId="0">
      <alignment horizontal="left" vertical="center" wrapText="1" readingOrder="1"/>
    </xf>
    <xf numFmtId="0" fontId="9" fillId="3" borderId="3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Segoe UI"/>
        <b val="1"/>
        <color rgb="0086EFAC"/>
      </font>
      <fill>
        <patternFill patternType="solid">
          <fgColor rgb="0014532D"/>
        </patternFill>
      </fill>
    </dxf>
    <dxf>
      <font>
        <name val="Segoe UI"/>
        <b val="1"/>
        <color rgb="00FCA5A5"/>
      </font>
      <fill>
        <patternFill patternType="solid">
          <fgColor rgb="005B1A1A"/>
        </patternFill>
      </fill>
    </dxf>
    <dxf>
      <font>
        <name val="Segoe UI"/>
        <b val="1"/>
        <color rgb="00FDBA74"/>
      </font>
      <fill>
        <patternFill patternType="solid">
          <fgColor rgb="007C2D1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Allocation by sector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38BDF8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78BF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472B6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2DD4BF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ACC15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prstDash val="solid"/>
              </a:ln>
            </spPr>
          </dPt>
          <cat>
            <numRef>
              <f>'Portfolio'!$B$33:$B$40</f>
            </numRef>
          </cat>
          <val>
            <numRef>
              <f>'Portfolio'!$D$33:$D$40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30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O40"/>
  <sheetViews>
    <sheetView showGridLines="0" rightToLeft="0" zoomScale="100"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20" customWidth="1" min="3" max="3"/>
    <col width="13" customWidth="1" min="4" max="4"/>
    <col width="12" customWidth="1" min="5" max="5"/>
    <col width="9" customWidth="1" min="6" max="6"/>
    <col width="11" customWidth="1" min="7" max="7"/>
    <col width="11" customWidth="1" min="8" max="8"/>
    <col width="13" customWidth="1" min="9" max="9"/>
    <col width="13" customWidth="1" min="10" max="10"/>
    <col width="13" customWidth="1" min="11" max="11"/>
    <col width="9" customWidth="1" min="12" max="12"/>
    <col width="9" customWidth="1" min="13" max="13"/>
    <col width="12" customWidth="1" min="14" max="14"/>
    <col width="10" customWidth="1" min="15" max="15"/>
  </cols>
  <sheetData>
    <row r="1" ht="40" customHeight="1">
      <c r="A1" s="1" t="inlineStr">
        <is>
          <t>Stock &amp; Investment Portfolio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 ht="20" customHeight="1">
      <c r="A3" s="4" t="inlineStr">
        <is>
          <t>Enter prices manually · performance, allocation and concentration on one board · not investment advice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18" customHeight="1">
      <c r="A5" s="6" t="inlineStr">
        <is>
          <t>Portfolio value</t>
        </is>
      </c>
      <c r="B5" s="7" t="n"/>
      <c r="C5" s="7" t="n"/>
      <c r="D5" s="6" t="inlineStr">
        <is>
          <t>Total cost</t>
        </is>
      </c>
      <c r="E5" s="7" t="n"/>
      <c r="F5" s="7" t="n"/>
      <c r="G5" s="6" t="inlineStr">
        <is>
          <t>Gain / loss</t>
        </is>
      </c>
      <c r="H5" s="7" t="n"/>
      <c r="I5" s="7" t="n"/>
      <c r="J5" s="6" t="inlineStr">
        <is>
          <t>Dividends</t>
        </is>
      </c>
      <c r="K5" s="7" t="n"/>
      <c r="L5" s="7" t="n"/>
      <c r="M5" s="6" t="inlineStr">
        <is>
          <t>Total return</t>
        </is>
      </c>
      <c r="N5" s="7" t="n"/>
      <c r="O5" s="7" t="n"/>
    </row>
    <row r="6" ht="34" customHeight="1">
      <c r="A6" s="8">
        <f>SUM($J$14:$J$28)</f>
        <v/>
      </c>
      <c r="B6" s="9" t="n"/>
      <c r="C6" s="9" t="n"/>
      <c r="D6" s="8">
        <f>SUM($I$14:$I$28)</f>
        <v/>
      </c>
      <c r="E6" s="9" t="n"/>
      <c r="F6" s="9" t="n"/>
      <c r="G6" s="10">
        <f>SUM($J$14:$J$28)-SUM($I$14:$I$28)</f>
        <v/>
      </c>
      <c r="H6" s="9" t="n"/>
      <c r="I6" s="9" t="n"/>
      <c r="J6" s="8">
        <f>SUM($N$14:$N$28)</f>
        <v/>
      </c>
      <c r="K6" s="9" t="n"/>
      <c r="L6" s="9" t="n"/>
      <c r="M6" s="11">
        <f>IF(SUM($I$14:$I$28)=0,0,(SUM($J$14:$J$28)-SUM($I$14:$I$28)+SUM($N$14:$N$28))/SUM($I$14:$I$28))</f>
        <v/>
      </c>
      <c r="N6" s="9" t="n"/>
      <c r="O6" s="9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>
      <c r="A8" s="12" t="inlineStr">
        <is>
          <t>Portfolio goal</t>
        </is>
      </c>
      <c r="D8" s="13" t="n">
        <v>150000</v>
      </c>
      <c r="E8" s="14" t="n"/>
      <c r="F8" s="15">
        <f>IF(D8=0,0,SUM($J$14:$J$28)/D8)</f>
        <v/>
      </c>
      <c r="G8" s="16" t="n"/>
      <c r="H8" s="16" t="n"/>
      <c r="I8" s="5" t="n"/>
      <c r="J8" s="5" t="n"/>
      <c r="K8" s="5" t="n"/>
      <c r="L8" s="5" t="n"/>
      <c r="M8" s="5" t="n"/>
      <c r="N8" s="5" t="n"/>
      <c r="O8" s="5" t="n"/>
    </row>
    <row r="9">
      <c r="A9" s="12" t="inlineStr">
        <is>
          <t>Concentration limit per holding</t>
        </is>
      </c>
      <c r="D9" s="17" t="n">
        <v>0.3</v>
      </c>
      <c r="E9" s="14" t="n"/>
      <c r="F9" s="12">
        <f>IF(COUNTIF($M$14:$M$28,"&gt;"&amp;$D$9)&gt;0,"⚠ A holding exceeds the limit: review diversification","✔ No holding exceeds the limit")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 ht="30" customHeight="1">
      <c r="A13" s="5" t="n"/>
      <c r="B13" s="18" t="inlineStr">
        <is>
          <t>Symbol</t>
        </is>
      </c>
      <c r="C13" s="18" t="inlineStr">
        <is>
          <t>Name</t>
        </is>
      </c>
      <c r="D13" s="18" t="inlineStr">
        <is>
          <t>Market</t>
        </is>
      </c>
      <c r="E13" s="18" t="inlineStr">
        <is>
          <t>Sector</t>
        </is>
      </c>
      <c r="F13" s="18" t="inlineStr">
        <is>
          <t>Qty</t>
        </is>
      </c>
      <c r="G13" s="18" t="inlineStr">
        <is>
          <t>Avg cost</t>
        </is>
      </c>
      <c r="H13" s="18" t="inlineStr">
        <is>
          <t>Price</t>
        </is>
      </c>
      <c r="I13" s="18" t="inlineStr">
        <is>
          <t>Cost</t>
        </is>
      </c>
      <c r="J13" s="18" t="inlineStr">
        <is>
          <t>Value</t>
        </is>
      </c>
      <c r="K13" s="18" t="inlineStr">
        <is>
          <t>Gain/loss</t>
        </is>
      </c>
      <c r="L13" s="18" t="inlineStr">
        <is>
          <t>%</t>
        </is>
      </c>
      <c r="M13" s="18" t="inlineStr">
        <is>
          <t>Weight</t>
        </is>
      </c>
      <c r="N13" s="18" t="inlineStr">
        <is>
          <t>Dividends</t>
        </is>
      </c>
      <c r="O13" s="18" t="inlineStr">
        <is>
          <t>Return%</t>
        </is>
      </c>
    </row>
    <row r="14">
      <c r="A14" s="19" t="n">
        <v>1</v>
      </c>
      <c r="B14" s="20" t="inlineStr">
        <is>
          <t>BANK1</t>
        </is>
      </c>
      <c r="C14" s="21" t="inlineStr">
        <is>
          <t>Example Bank</t>
        </is>
      </c>
      <c r="D14" s="20" t="inlineStr">
        <is>
          <t>Saudi</t>
        </is>
      </c>
      <c r="E14" s="20" t="inlineStr">
        <is>
          <t>Banks</t>
        </is>
      </c>
      <c r="F14" s="13" t="n">
        <v>400</v>
      </c>
      <c r="G14" s="22" t="n">
        <v>38.5</v>
      </c>
      <c r="H14" s="22" t="n">
        <v>44.2</v>
      </c>
      <c r="I14" s="23">
        <f>IF(F14="","",F14*G14)</f>
        <v/>
      </c>
      <c r="J14" s="23">
        <f>IF(F14="","",F14*H14)</f>
        <v/>
      </c>
      <c r="K14" s="24">
        <f>IF(F14="","",J14-I14)</f>
        <v/>
      </c>
      <c r="L14" s="25">
        <f>IF(F14="","",IF(I14=0,0,K14/I14))</f>
        <v/>
      </c>
      <c r="M14" s="26">
        <f>IF(F14="","",IF(SUM($J$14:$J$28)=0,0,J14/SUM($J$14:$J$28)))</f>
        <v/>
      </c>
      <c r="N14" s="13" t="n">
        <v>520</v>
      </c>
      <c r="O14" s="25">
        <f>IF(F14="","",IF(I14=0,0,(K14+N14)/I14))</f>
        <v/>
      </c>
    </row>
    <row r="15">
      <c r="A15" s="19" t="n">
        <v>2</v>
      </c>
      <c r="B15" s="20" t="inlineStr">
        <is>
          <t>TEL1</t>
        </is>
      </c>
      <c r="C15" s="21" t="inlineStr">
        <is>
          <t>Example Telecom</t>
        </is>
      </c>
      <c r="D15" s="20" t="inlineStr">
        <is>
          <t>Saudi</t>
        </is>
      </c>
      <c r="E15" s="20" t="inlineStr">
        <is>
          <t>Telecom</t>
        </is>
      </c>
      <c r="F15" s="13" t="n">
        <v>250</v>
      </c>
      <c r="G15" s="22" t="n">
        <v>52</v>
      </c>
      <c r="H15" s="22" t="n">
        <v>48.6</v>
      </c>
      <c r="I15" s="23">
        <f>IF(F15="","",F15*G15)</f>
        <v/>
      </c>
      <c r="J15" s="23">
        <f>IF(F15="","",F15*H15)</f>
        <v/>
      </c>
      <c r="K15" s="24">
        <f>IF(F15="","",J15-I15)</f>
        <v/>
      </c>
      <c r="L15" s="25">
        <f>IF(F15="","",IF(I15=0,0,K15/I15))</f>
        <v/>
      </c>
      <c r="M15" s="26">
        <f>IF(F15="","",IF(SUM($J$14:$J$28)=0,0,J15/SUM($J$14:$J$28)))</f>
        <v/>
      </c>
      <c r="N15" s="13" t="n">
        <v>600</v>
      </c>
      <c r="O15" s="25">
        <f>IF(F15="","",IF(I15=0,0,(K15+N15)/I15))</f>
        <v/>
      </c>
    </row>
    <row r="16">
      <c r="A16" s="19" t="n">
        <v>3</v>
      </c>
      <c r="B16" s="20" t="inlineStr">
        <is>
          <t>ENR1</t>
        </is>
      </c>
      <c r="C16" s="21" t="inlineStr">
        <is>
          <t>Example Energy</t>
        </is>
      </c>
      <c r="D16" s="20" t="inlineStr">
        <is>
          <t>Saudi</t>
        </is>
      </c>
      <c r="E16" s="20" t="inlineStr">
        <is>
          <t>Energy</t>
        </is>
      </c>
      <c r="F16" s="13" t="n">
        <v>600</v>
      </c>
      <c r="G16" s="22" t="n">
        <v>29.4</v>
      </c>
      <c r="H16" s="22" t="n">
        <v>31.9</v>
      </c>
      <c r="I16" s="23">
        <f>IF(F16="","",F16*G16)</f>
        <v/>
      </c>
      <c r="J16" s="23">
        <f>IF(F16="","",F16*H16)</f>
        <v/>
      </c>
      <c r="K16" s="24">
        <f>IF(F16="","",J16-I16)</f>
        <v/>
      </c>
      <c r="L16" s="25">
        <f>IF(F16="","",IF(I16=0,0,K16/I16))</f>
        <v/>
      </c>
      <c r="M16" s="26">
        <f>IF(F16="","",IF(SUM($J$14:$J$28)=0,0,J16/SUM($J$14:$J$28)))</f>
        <v/>
      </c>
      <c r="N16" s="13" t="n">
        <v>410</v>
      </c>
      <c r="O16" s="25">
        <f>IF(F16="","",IF(I16=0,0,(K16+N16)/I16))</f>
        <v/>
      </c>
    </row>
    <row r="17">
      <c r="A17" s="19" t="n">
        <v>4</v>
      </c>
      <c r="B17" s="20" t="inlineStr">
        <is>
          <t>RET1</t>
        </is>
      </c>
      <c r="C17" s="21" t="inlineStr">
        <is>
          <t>Example Retail</t>
        </is>
      </c>
      <c r="D17" s="20" t="inlineStr">
        <is>
          <t>Saudi</t>
        </is>
      </c>
      <c r="E17" s="20" t="inlineStr">
        <is>
          <t>Retail</t>
        </is>
      </c>
      <c r="F17" s="13" t="n">
        <v>150</v>
      </c>
      <c r="G17" s="22" t="n">
        <v>88</v>
      </c>
      <c r="H17" s="22" t="n">
        <v>95.5</v>
      </c>
      <c r="I17" s="23">
        <f>IF(F17="","",F17*G17)</f>
        <v/>
      </c>
      <c r="J17" s="23">
        <f>IF(F17="","",F17*H17)</f>
        <v/>
      </c>
      <c r="K17" s="24">
        <f>IF(F17="","",J17-I17)</f>
        <v/>
      </c>
      <c r="L17" s="25">
        <f>IF(F17="","",IF(I17=0,0,K17/I17))</f>
        <v/>
      </c>
      <c r="M17" s="26">
        <f>IF(F17="","",IF(SUM($J$14:$J$28)=0,0,J17/SUM($J$14:$J$28)))</f>
        <v/>
      </c>
      <c r="N17" s="13" t="n">
        <v>0</v>
      </c>
      <c r="O17" s="25">
        <f>IF(F17="","",IF(I17=0,0,(K17+N17)/I17))</f>
        <v/>
      </c>
    </row>
    <row r="18">
      <c r="A18" s="19" t="n">
        <v>5</v>
      </c>
      <c r="B18" s="20" t="inlineStr">
        <is>
          <t>ETF1</t>
        </is>
      </c>
      <c r="C18" s="21" t="inlineStr">
        <is>
          <t>Index Fund</t>
        </is>
      </c>
      <c r="D18" s="20" t="inlineStr">
        <is>
          <t>Saudi</t>
        </is>
      </c>
      <c r="E18" s="20" t="inlineStr">
        <is>
          <t>Funds</t>
        </is>
      </c>
      <c r="F18" s="13" t="n">
        <v>300</v>
      </c>
      <c r="G18" s="22" t="n">
        <v>21.3</v>
      </c>
      <c r="H18" s="22" t="n">
        <v>24.1</v>
      </c>
      <c r="I18" s="23">
        <f>IF(F18="","",F18*G18)</f>
        <v/>
      </c>
      <c r="J18" s="23">
        <f>IF(F18="","",F18*H18)</f>
        <v/>
      </c>
      <c r="K18" s="24">
        <f>IF(F18="","",J18-I18)</f>
        <v/>
      </c>
      <c r="L18" s="25">
        <f>IF(F18="","",IF(I18=0,0,K18/I18))</f>
        <v/>
      </c>
      <c r="M18" s="26">
        <f>IF(F18="","",IF(SUM($J$14:$J$28)=0,0,J18/SUM($J$14:$J$28)))</f>
        <v/>
      </c>
      <c r="N18" s="13" t="n">
        <v>180</v>
      </c>
      <c r="O18" s="25">
        <f>IF(F18="","",IF(I18=0,0,(K18+N18)/I18))</f>
        <v/>
      </c>
    </row>
    <row r="19">
      <c r="A19" s="19" t="n">
        <v>6</v>
      </c>
      <c r="B19" s="20" t="inlineStr">
        <is>
          <t>REIT1</t>
        </is>
      </c>
      <c r="C19" s="21" t="inlineStr">
        <is>
          <t>Example REIT</t>
        </is>
      </c>
      <c r="D19" s="20" t="inlineStr">
        <is>
          <t>Saudi</t>
        </is>
      </c>
      <c r="E19" s="20" t="inlineStr">
        <is>
          <t>REIT</t>
        </is>
      </c>
      <c r="F19" s="13" t="n">
        <v>500</v>
      </c>
      <c r="G19" s="22" t="n">
        <v>10.2</v>
      </c>
      <c r="H19" s="22" t="n">
        <v>9.6</v>
      </c>
      <c r="I19" s="23">
        <f>IF(F19="","",F19*G19)</f>
        <v/>
      </c>
      <c r="J19" s="23">
        <f>IF(F19="","",F19*H19)</f>
        <v/>
      </c>
      <c r="K19" s="24">
        <f>IF(F19="","",J19-I19)</f>
        <v/>
      </c>
      <c r="L19" s="25">
        <f>IF(F19="","",IF(I19=0,0,K19/I19))</f>
        <v/>
      </c>
      <c r="M19" s="26">
        <f>IF(F19="","",IF(SUM($J$14:$J$28)=0,0,J19/SUM($J$14:$J$28)))</f>
        <v/>
      </c>
      <c r="N19" s="13" t="n">
        <v>350</v>
      </c>
      <c r="O19" s="25">
        <f>IF(F19="","",IF(I19=0,0,(K19+N19)/I19))</f>
        <v/>
      </c>
    </row>
    <row r="20">
      <c r="A20" s="19" t="n">
        <v>7</v>
      </c>
      <c r="B20" s="20" t="n"/>
      <c r="C20" s="21" t="n"/>
      <c r="D20" s="20" t="n"/>
      <c r="E20" s="20" t="n"/>
      <c r="F20" s="13" t="n"/>
      <c r="G20" s="22" t="n"/>
      <c r="H20" s="22" t="n"/>
      <c r="I20" s="23">
        <f>IF(F20="","",F20*G20)</f>
        <v/>
      </c>
      <c r="J20" s="23">
        <f>IF(F20="","",F20*H20)</f>
        <v/>
      </c>
      <c r="K20" s="24">
        <f>IF(F20="","",J20-I20)</f>
        <v/>
      </c>
      <c r="L20" s="25">
        <f>IF(F20="","",IF(I20=0,0,K20/I20))</f>
        <v/>
      </c>
      <c r="M20" s="26">
        <f>IF(F20="","",IF(SUM($J$14:$J$28)=0,0,J20/SUM($J$14:$J$28)))</f>
        <v/>
      </c>
      <c r="N20" s="13" t="n"/>
      <c r="O20" s="25">
        <f>IF(F20="","",IF(I20=0,0,(K20+N20)/I20))</f>
        <v/>
      </c>
    </row>
    <row r="21">
      <c r="A21" s="19" t="n">
        <v>8</v>
      </c>
      <c r="B21" s="20" t="n"/>
      <c r="C21" s="21" t="n"/>
      <c r="D21" s="20" t="n"/>
      <c r="E21" s="20" t="n"/>
      <c r="F21" s="13" t="n"/>
      <c r="G21" s="22" t="n"/>
      <c r="H21" s="22" t="n"/>
      <c r="I21" s="23">
        <f>IF(F21="","",F21*G21)</f>
        <v/>
      </c>
      <c r="J21" s="23">
        <f>IF(F21="","",F21*H21)</f>
        <v/>
      </c>
      <c r="K21" s="24">
        <f>IF(F21="","",J21-I21)</f>
        <v/>
      </c>
      <c r="L21" s="25">
        <f>IF(F21="","",IF(I21=0,0,K21/I21))</f>
        <v/>
      </c>
      <c r="M21" s="26">
        <f>IF(F21="","",IF(SUM($J$14:$J$28)=0,0,J21/SUM($J$14:$J$28)))</f>
        <v/>
      </c>
      <c r="N21" s="13" t="n"/>
      <c r="O21" s="25">
        <f>IF(F21="","",IF(I21=0,0,(K21+N21)/I21))</f>
        <v/>
      </c>
    </row>
    <row r="22">
      <c r="A22" s="19" t="n">
        <v>9</v>
      </c>
      <c r="B22" s="20" t="n"/>
      <c r="C22" s="21" t="n"/>
      <c r="D22" s="20" t="n"/>
      <c r="E22" s="20" t="n"/>
      <c r="F22" s="13" t="n"/>
      <c r="G22" s="22" t="n"/>
      <c r="H22" s="22" t="n"/>
      <c r="I22" s="23">
        <f>IF(F22="","",F22*G22)</f>
        <v/>
      </c>
      <c r="J22" s="23">
        <f>IF(F22="","",F22*H22)</f>
        <v/>
      </c>
      <c r="K22" s="24">
        <f>IF(F22="","",J22-I22)</f>
        <v/>
      </c>
      <c r="L22" s="25">
        <f>IF(F22="","",IF(I22=0,0,K22/I22))</f>
        <v/>
      </c>
      <c r="M22" s="26">
        <f>IF(F22="","",IF(SUM($J$14:$J$28)=0,0,J22/SUM($J$14:$J$28)))</f>
        <v/>
      </c>
      <c r="N22" s="13" t="n"/>
      <c r="O22" s="25">
        <f>IF(F22="","",IF(I22=0,0,(K22+N22)/I22))</f>
        <v/>
      </c>
    </row>
    <row r="23">
      <c r="A23" s="19" t="n">
        <v>10</v>
      </c>
      <c r="B23" s="20" t="n"/>
      <c r="C23" s="21" t="n"/>
      <c r="D23" s="20" t="n"/>
      <c r="E23" s="20" t="n"/>
      <c r="F23" s="13" t="n"/>
      <c r="G23" s="22" t="n"/>
      <c r="H23" s="22" t="n"/>
      <c r="I23" s="23">
        <f>IF(F23="","",F23*G23)</f>
        <v/>
      </c>
      <c r="J23" s="23">
        <f>IF(F23="","",F23*H23)</f>
        <v/>
      </c>
      <c r="K23" s="24">
        <f>IF(F23="","",J23-I23)</f>
        <v/>
      </c>
      <c r="L23" s="25">
        <f>IF(F23="","",IF(I23=0,0,K23/I23))</f>
        <v/>
      </c>
      <c r="M23" s="26">
        <f>IF(F23="","",IF(SUM($J$14:$J$28)=0,0,J23/SUM($J$14:$J$28)))</f>
        <v/>
      </c>
      <c r="N23" s="13" t="n"/>
      <c r="O23" s="25">
        <f>IF(F23="","",IF(I23=0,0,(K23+N23)/I23))</f>
        <v/>
      </c>
    </row>
    <row r="24">
      <c r="A24" s="19" t="n">
        <v>11</v>
      </c>
      <c r="B24" s="20" t="n"/>
      <c r="C24" s="21" t="n"/>
      <c r="D24" s="20" t="n"/>
      <c r="E24" s="20" t="n"/>
      <c r="F24" s="13" t="n"/>
      <c r="G24" s="22" t="n"/>
      <c r="H24" s="22" t="n"/>
      <c r="I24" s="23">
        <f>IF(F24="","",F24*G24)</f>
        <v/>
      </c>
      <c r="J24" s="23">
        <f>IF(F24="","",F24*H24)</f>
        <v/>
      </c>
      <c r="K24" s="24">
        <f>IF(F24="","",J24-I24)</f>
        <v/>
      </c>
      <c r="L24" s="25">
        <f>IF(F24="","",IF(I24=0,0,K24/I24))</f>
        <v/>
      </c>
      <c r="M24" s="26">
        <f>IF(F24="","",IF(SUM($J$14:$J$28)=0,0,J24/SUM($J$14:$J$28)))</f>
        <v/>
      </c>
      <c r="N24" s="13" t="n"/>
      <c r="O24" s="25">
        <f>IF(F24="","",IF(I24=0,0,(K24+N24)/I24))</f>
        <v/>
      </c>
    </row>
    <row r="25">
      <c r="A25" s="19" t="n">
        <v>12</v>
      </c>
      <c r="B25" s="20" t="n"/>
      <c r="C25" s="21" t="n"/>
      <c r="D25" s="20" t="n"/>
      <c r="E25" s="20" t="n"/>
      <c r="F25" s="13" t="n"/>
      <c r="G25" s="22" t="n"/>
      <c r="H25" s="22" t="n"/>
      <c r="I25" s="23">
        <f>IF(F25="","",F25*G25)</f>
        <v/>
      </c>
      <c r="J25" s="23">
        <f>IF(F25="","",F25*H25)</f>
        <v/>
      </c>
      <c r="K25" s="24">
        <f>IF(F25="","",J25-I25)</f>
        <v/>
      </c>
      <c r="L25" s="25">
        <f>IF(F25="","",IF(I25=0,0,K25/I25))</f>
        <v/>
      </c>
      <c r="M25" s="26">
        <f>IF(F25="","",IF(SUM($J$14:$J$28)=0,0,J25/SUM($J$14:$J$28)))</f>
        <v/>
      </c>
      <c r="N25" s="13" t="n"/>
      <c r="O25" s="25">
        <f>IF(F25="","",IF(I25=0,0,(K25+N25)/I25))</f>
        <v/>
      </c>
    </row>
    <row r="26">
      <c r="A26" s="19" t="n">
        <v>13</v>
      </c>
      <c r="B26" s="20" t="n"/>
      <c r="C26" s="21" t="n"/>
      <c r="D26" s="20" t="n"/>
      <c r="E26" s="20" t="n"/>
      <c r="F26" s="13" t="n"/>
      <c r="G26" s="22" t="n"/>
      <c r="H26" s="22" t="n"/>
      <c r="I26" s="23">
        <f>IF(F26="","",F26*G26)</f>
        <v/>
      </c>
      <c r="J26" s="23">
        <f>IF(F26="","",F26*H26)</f>
        <v/>
      </c>
      <c r="K26" s="24">
        <f>IF(F26="","",J26-I26)</f>
        <v/>
      </c>
      <c r="L26" s="25">
        <f>IF(F26="","",IF(I26=0,0,K26/I26))</f>
        <v/>
      </c>
      <c r="M26" s="26">
        <f>IF(F26="","",IF(SUM($J$14:$J$28)=0,0,J26/SUM($J$14:$J$28)))</f>
        <v/>
      </c>
      <c r="N26" s="13" t="n"/>
      <c r="O26" s="25">
        <f>IF(F26="","",IF(I26=0,0,(K26+N26)/I26))</f>
        <v/>
      </c>
    </row>
    <row r="27">
      <c r="A27" s="19" t="n">
        <v>14</v>
      </c>
      <c r="B27" s="20" t="n"/>
      <c r="C27" s="21" t="n"/>
      <c r="D27" s="20" t="n"/>
      <c r="E27" s="20" t="n"/>
      <c r="F27" s="13" t="n"/>
      <c r="G27" s="22" t="n"/>
      <c r="H27" s="22" t="n"/>
      <c r="I27" s="23">
        <f>IF(F27="","",F27*G27)</f>
        <v/>
      </c>
      <c r="J27" s="23">
        <f>IF(F27="","",F27*H27)</f>
        <v/>
      </c>
      <c r="K27" s="24">
        <f>IF(F27="","",J27-I27)</f>
        <v/>
      </c>
      <c r="L27" s="25">
        <f>IF(F27="","",IF(I27=0,0,K27/I27))</f>
        <v/>
      </c>
      <c r="M27" s="26">
        <f>IF(F27="","",IF(SUM($J$14:$J$28)=0,0,J27/SUM($J$14:$J$28)))</f>
        <v/>
      </c>
      <c r="N27" s="13" t="n"/>
      <c r="O27" s="25">
        <f>IF(F27="","",IF(I27=0,0,(K27+N27)/I27))</f>
        <v/>
      </c>
    </row>
    <row r="28">
      <c r="A28" s="19" t="n">
        <v>15</v>
      </c>
      <c r="B28" s="20" t="n"/>
      <c r="C28" s="21" t="n"/>
      <c r="D28" s="20" t="n"/>
      <c r="E28" s="20" t="n"/>
      <c r="F28" s="13" t="n"/>
      <c r="G28" s="22" t="n"/>
      <c r="H28" s="22" t="n"/>
      <c r="I28" s="23">
        <f>IF(F28="","",F28*G28)</f>
        <v/>
      </c>
      <c r="J28" s="23">
        <f>IF(F28="","",F28*H28)</f>
        <v/>
      </c>
      <c r="K28" s="24">
        <f>IF(F28="","",J28-I28)</f>
        <v/>
      </c>
      <c r="L28" s="25">
        <f>IF(F28="","",IF(I28=0,0,K28/I28))</f>
        <v/>
      </c>
      <c r="M28" s="26">
        <f>IF(F28="","",IF(SUM($J$14:$J$28)=0,0,J28/SUM($J$14:$J$28)))</f>
        <v/>
      </c>
      <c r="N28" s="13" t="n"/>
      <c r="O28" s="25">
        <f>IF(F28="","",IF(I28=0,0,(K28+N28)/I28))</f>
        <v/>
      </c>
    </row>
    <row r="29">
      <c r="A29" s="27" t="inlineStr"/>
      <c r="B29" s="28" t="inlineStr">
        <is>
          <t>Total</t>
        </is>
      </c>
      <c r="C29" s="29" t="n"/>
      <c r="D29" s="29" t="n"/>
      <c r="E29" s="29" t="n"/>
      <c r="F29" s="29" t="n"/>
      <c r="G29" s="29" t="n"/>
      <c r="H29" s="29" t="n"/>
      <c r="I29" s="30">
        <f>SUM($I$14:$I$28)</f>
        <v/>
      </c>
      <c r="J29" s="30">
        <f>SUM($J$14:$J$28)</f>
        <v/>
      </c>
      <c r="K29" s="31">
        <f>J29-I29</f>
        <v/>
      </c>
      <c r="L29" s="32">
        <f>IF(I29=0,0,K29/I29)</f>
        <v/>
      </c>
      <c r="M29" s="33">
        <f>SUM(M14:M28)</f>
        <v/>
      </c>
      <c r="N29" s="30">
        <f>SUM($N$14:$N$28)</f>
        <v/>
      </c>
      <c r="O29" s="32">
        <f>IF(I29=0,0,(K29+N29)/I29)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s="5" t="n"/>
      <c r="B31" s="34" t="inlineStr">
        <is>
          <t>Allocation by sector</t>
        </is>
      </c>
      <c r="C31" s="35" t="n"/>
      <c r="D31" s="35" t="n"/>
      <c r="E31" s="35" t="n"/>
      <c r="F31" s="3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 ht="24" customHeight="1">
      <c r="A32" s="5" t="n"/>
      <c r="B32" s="18" t="inlineStr">
        <is>
          <t>Sector</t>
        </is>
      </c>
      <c r="C32" s="36" t="n"/>
      <c r="D32" s="18" t="inlineStr">
        <is>
          <t>Value</t>
        </is>
      </c>
      <c r="E32" s="18" t="inlineStr">
        <is>
          <t>Weight</t>
        </is>
      </c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>
      <c r="A33" s="5" t="n"/>
      <c r="B33" s="37" t="inlineStr">
        <is>
          <t>Banks</t>
        </is>
      </c>
      <c r="C33" s="16" t="n"/>
      <c r="D33" s="23">
        <f>SUMIF($E$14:$E$28,B33,$J$14:$J$28)</f>
        <v/>
      </c>
      <c r="E33" s="26">
        <f>IF(SUM($J$14:$J$28)=0,0,D33/SUM($J$14:$J$28))</f>
        <v/>
      </c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>
      <c r="A34" s="5" t="n"/>
      <c r="B34" s="37" t="inlineStr">
        <is>
          <t>Telecom</t>
        </is>
      </c>
      <c r="C34" s="16" t="n"/>
      <c r="D34" s="23">
        <f>SUMIF($E$14:$E$28,B34,$J$14:$J$28)</f>
        <v/>
      </c>
      <c r="E34" s="26">
        <f>IF(SUM($J$14:$J$28)=0,0,D34/SUM($J$14:$J$28))</f>
        <v/>
      </c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>
      <c r="A35" s="5" t="n"/>
      <c r="B35" s="37" t="inlineStr">
        <is>
          <t>Energy</t>
        </is>
      </c>
      <c r="C35" s="16" t="n"/>
      <c r="D35" s="23">
        <f>SUMIF($E$14:$E$28,B35,$J$14:$J$28)</f>
        <v/>
      </c>
      <c r="E35" s="26">
        <f>IF(SUM($J$14:$J$28)=0,0,D35/SUM($J$14:$J$28))</f>
        <v/>
      </c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>
      <c r="A36" s="5" t="n"/>
      <c r="B36" s="37" t="inlineStr">
        <is>
          <t>Retail</t>
        </is>
      </c>
      <c r="C36" s="16" t="n"/>
      <c r="D36" s="23">
        <f>SUMIF($E$14:$E$28,B36,$J$14:$J$28)</f>
        <v/>
      </c>
      <c r="E36" s="26">
        <f>IF(SUM($J$14:$J$28)=0,0,D36/SUM($J$14:$J$28))</f>
        <v/>
      </c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>
      <c r="A37" s="5" t="n"/>
      <c r="B37" s="37" t="inlineStr">
        <is>
          <t>Funds</t>
        </is>
      </c>
      <c r="C37" s="16" t="n"/>
      <c r="D37" s="23">
        <f>SUMIF($E$14:$E$28,B37,$J$14:$J$28)</f>
        <v/>
      </c>
      <c r="E37" s="26">
        <f>IF(SUM($J$14:$J$28)=0,0,D37/SUM($J$14:$J$28))</f>
        <v/>
      </c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>
      <c r="A38" s="5" t="n"/>
      <c r="B38" s="37" t="inlineStr">
        <is>
          <t>REIT</t>
        </is>
      </c>
      <c r="C38" s="16" t="n"/>
      <c r="D38" s="23">
        <f>SUMIF($E$14:$E$28,B38,$J$14:$J$28)</f>
        <v/>
      </c>
      <c r="E38" s="26">
        <f>IF(SUM($J$14:$J$28)=0,0,D38/SUM($J$14:$J$28))</f>
        <v/>
      </c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>
      <c r="A39" s="5" t="n"/>
      <c r="B39" s="37" t="inlineStr">
        <is>
          <t>Commodities</t>
        </is>
      </c>
      <c r="C39" s="16" t="n"/>
      <c r="D39" s="23">
        <f>SUMIF($E$14:$E$28,B39,$J$14:$J$28)</f>
        <v/>
      </c>
      <c r="E39" s="26">
        <f>IF(SUM($J$14:$J$28)=0,0,D39/SUM($J$14:$J$28))</f>
        <v/>
      </c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</row>
    <row r="40">
      <c r="A40" s="5" t="n"/>
      <c r="B40" s="37" t="inlineStr">
        <is>
          <t>Other</t>
        </is>
      </c>
      <c r="C40" s="16" t="n"/>
      <c r="D40" s="23">
        <f>SUMIF($E$14:$E$28,B40,$J$14:$J$28)</f>
        <v/>
      </c>
      <c r="E40" s="26">
        <f>IF(SUM($J$14:$J$28)=0,0,D40/SUM($J$14:$J$28))</f>
        <v/>
      </c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9">
    <mergeCell ref="J6:L6"/>
    <mergeCell ref="G6:I6"/>
    <mergeCell ref="F9:O9"/>
    <mergeCell ref="F8:H8"/>
    <mergeCell ref="B31:F31"/>
    <mergeCell ref="M6:O6"/>
    <mergeCell ref="A3:O3"/>
    <mergeCell ref="B39:C39"/>
    <mergeCell ref="A5:C5"/>
    <mergeCell ref="G5:I5"/>
    <mergeCell ref="A8:C8"/>
    <mergeCell ref="B38:C38"/>
    <mergeCell ref="D5:F5"/>
    <mergeCell ref="B34:C34"/>
    <mergeCell ref="B37:C37"/>
    <mergeCell ref="A9:C9"/>
    <mergeCell ref="B40:C40"/>
    <mergeCell ref="D9:E9"/>
    <mergeCell ref="D8:E8"/>
    <mergeCell ref="J5:L5"/>
    <mergeCell ref="B33:C33"/>
    <mergeCell ref="A6:C6"/>
    <mergeCell ref="M5:O5"/>
    <mergeCell ref="A1:O1"/>
    <mergeCell ref="B36:C36"/>
    <mergeCell ref="B32:C32"/>
    <mergeCell ref="B29:H29"/>
    <mergeCell ref="D6:F6"/>
    <mergeCell ref="B35:C35"/>
  </mergeCells>
  <conditionalFormatting sqref="F8">
    <cfRule type="dataBar" priority="1">
      <dataBar showValue="1">
        <cfvo type="num" val="0"/>
        <cfvo type="max"/>
        <color rgb="0022C55E"/>
      </dataBar>
    </cfRule>
  </conditionalFormatting>
  <conditionalFormatting sqref="K14:L28">
    <cfRule type="expression" priority="2" dxfId="0">
      <formula>AND($F14&lt;&gt;"",$K14&gt;0)</formula>
    </cfRule>
    <cfRule type="expression" priority="3" dxfId="1">
      <formula>AND($F14&lt;&gt;"",$K14&lt;0)</formula>
    </cfRule>
  </conditionalFormatting>
  <conditionalFormatting sqref="M14:M28">
    <cfRule type="expression" priority="4" dxfId="2">
      <formula>AND($F14&lt;&gt;"",$M14&gt;$D$9)</formula>
    </cfRule>
  </conditionalFormatting>
  <conditionalFormatting sqref="J14:J28">
    <cfRule type="dataBar" priority="5">
      <dataBar showValue="1">
        <cfvo type="num" val="0"/>
        <cfvo type="max"/>
        <color rgb="0038BDF8"/>
      </dataBar>
    </cfRule>
  </conditionalFormatting>
  <conditionalFormatting sqref="D33:D40">
    <cfRule type="dataBar" priority="6">
      <dataBar showValue="1">
        <cfvo type="num" val="0"/>
        <cfvo type="max"/>
        <color rgb="0022C55E"/>
      </dataBar>
    </cfRule>
  </conditionalFormatting>
  <dataValidations count="6">
    <dataValidation sqref="D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D9" showDropDown="0" showInputMessage="0" showErrorMessage="1" allowBlank="1" errorTitle="Sheetaky" error="Enter a number between 0.05 and 1" type="decimal" operator="between">
      <formula1>0.05</formula1>
      <formula2>1</formula2>
    </dataValidation>
    <dataValidation sqref="D14:D28" showDropDown="0" showInputMessage="0" showErrorMessage="1" allowBlank="1" errorTitle="Sheetaky" error="Pick a value from the list" type="list">
      <formula1>"Saudi,UAE,Egypt,Kuwait,Qatar,US,Other"</formula1>
    </dataValidation>
    <dataValidation sqref="E14:E28" showDropDown="0" showInputMessage="0" showErrorMessage="1" allowBlank="1" errorTitle="Sheetaky" error="Pick a value from the list" type="list">
      <formula1>"Banks,Telecom,Energy,Retail,Funds,REIT,Commodities,Other"</formula1>
    </dataValidation>
    <dataValidation sqref="F14:H2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N14:N2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8" t="inlineStr">
        <is>
          <t>How to use: Portfolio Tracker</t>
        </is>
      </c>
      <c r="B1" s="2" t="n"/>
    </row>
    <row r="2" ht="18" customHeight="1">
      <c r="A2" s="39" t="inlineStr">
        <is>
          <t>Sheetaky.com · Ready Excel sheets in Arabic and English</t>
        </is>
      </c>
      <c r="B2" s="40" t="n"/>
    </row>
    <row r="4" ht="22" customHeight="1">
      <c r="A4" s="41" t="inlineStr">
        <is>
          <t>What is this sheet?</t>
        </is>
      </c>
      <c r="B4" s="42" t="n"/>
    </row>
    <row r="5" ht="30" customHeight="1">
      <c r="A5" s="43" t="inlineStr">
        <is>
          <t>Tracks your shares and funds: value, gain/loss, weight, dividends, concentration and goal.</t>
        </is>
      </c>
    </row>
    <row r="7" ht="22" customHeight="1">
      <c r="A7" s="41" t="inlineStr">
        <is>
          <t>Steps</t>
        </is>
      </c>
      <c r="B7" s="42" t="n"/>
    </row>
    <row r="8" ht="20" customHeight="1">
      <c r="A8" s="44" t="n">
        <v>1</v>
      </c>
      <c r="B8" s="43" t="inlineStr">
        <is>
          <t>Enter each holding: symbol, name, market, sector, quantity and average cost.</t>
        </is>
      </c>
    </row>
    <row r="9" ht="20" customHeight="1">
      <c r="A9" s="44" t="n">
        <v>2</v>
      </c>
      <c r="B9" s="43" t="inlineStr">
        <is>
          <t>Update the current price by hand whenever you like.</t>
        </is>
      </c>
    </row>
    <row r="10" ht="20" customHeight="1">
      <c r="A10" s="44" t="n">
        <v>3</v>
      </c>
      <c r="B10" s="43" t="inlineStr">
        <is>
          <t>Record dividends received.</t>
        </is>
      </c>
    </row>
    <row r="11" ht="20" customHeight="1">
      <c r="A11" s="44" t="n">
        <v>4</v>
      </c>
      <c r="B11" s="43" t="inlineStr">
        <is>
          <t>Watch weight, concentration limit and goal.</t>
        </is>
      </c>
    </row>
    <row r="13" ht="22" customHeight="1">
      <c r="A13" s="41" t="inlineStr">
        <is>
          <t>Color legend</t>
        </is>
      </c>
      <c r="B13" s="42" t="n"/>
    </row>
    <row r="14">
      <c r="A14" s="21" t="inlineStr"/>
      <c r="B14" s="43" t="inlineStr">
        <is>
          <t>Input cell: type or choose your value here (blue text on yellow).</t>
        </is>
      </c>
    </row>
    <row r="15">
      <c r="A15" s="45" t="inlineStr"/>
      <c r="B15" s="43" t="inlineStr">
        <is>
          <t>Calculated cell: automatic formula, protected from accidental edits.</t>
        </is>
      </c>
    </row>
    <row r="16">
      <c r="A16" s="46" t="inlineStr"/>
      <c r="B16" s="43" t="inlineStr">
        <is>
          <t>Table and section headers.</t>
        </is>
      </c>
    </row>
    <row r="18" ht="22" customHeight="1">
      <c r="A18" s="41" t="inlineStr">
        <is>
          <t>Important notes</t>
        </is>
      </c>
      <c r="B18" s="42" t="n"/>
    </row>
    <row r="19" ht="20" customHeight="1">
      <c r="A19" s="47" t="inlineStr">
        <is>
          <t>•</t>
        </is>
      </c>
      <c r="B19" s="48" t="inlineStr">
        <is>
          <t>Prices are entered by hand; there is no market connection.</t>
        </is>
      </c>
    </row>
    <row r="20" ht="20" customHeight="1">
      <c r="A20" s="47" t="inlineStr">
        <is>
          <t>•</t>
        </is>
      </c>
      <c r="B20" s="48" t="inlineStr">
        <is>
          <t>The sheet is a tracking tool, not a recommendation to buy or sell.</t>
        </is>
      </c>
    </row>
    <row r="21" ht="20" customHeight="1">
      <c r="A21" s="47" t="inlineStr">
        <is>
          <t>•</t>
        </is>
      </c>
      <c r="B21" s="48" t="inlineStr">
        <is>
          <t>For different currencies use a separate portfolio per currency.</t>
        </is>
      </c>
    </row>
    <row r="22" ht="30" customHeight="1">
      <c r="A22" s="47" t="inlineStr">
        <is>
          <t>•</t>
        </is>
      </c>
      <c r="B22" s="48" t="inlineStr">
        <is>
          <t>Sheets are protected without a password to keep formulas safe. To unprotect: Review → Unprotect Sheet.</t>
        </is>
      </c>
    </row>
    <row r="23" ht="20" customHeight="1">
      <c r="A23" s="47" t="inlineStr">
        <is>
          <t>•</t>
        </is>
      </c>
      <c r="B23" s="48" t="inlineStr">
        <is>
          <t>The data shown is a worked example. Clear it and type your own data in the yellow cells only.</t>
        </is>
      </c>
    </row>
    <row r="24" ht="20" customHeight="1">
      <c r="A24" s="47" t="inlineStr">
        <is>
          <t>•</t>
        </is>
      </c>
      <c r="B24" s="4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FOL</dc:title>
  <dcterms:created xmlns:dcterms="http://purl.org/dc/terms/" xmlns:xsi="http://www.w3.org/2001/XMLSchema-instance" xsi:type="dcterms:W3CDTF">2026-10-23T08:33:58Z</dcterms:created>
  <dcterms:modified xmlns:dcterms="http://purl.org/dc/terms/" xmlns:xsi="http://www.w3.org/2001/XMLSchema-instance" xsi:type="dcterms:W3CDTF">2026-10-23T08:33:58Z</dcterms:modified>
</cp:coreProperties>
</file>