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eoff" sheetId="1" state="visible" r:id="rId1"/>
    <sheet xmlns:r="http://schemas.openxmlformats.org/officeDocument/2006/relationships" name="Sections table" sheetId="2" state="visible" r:id="rId2"/>
    <sheet xmlns:r="http://schemas.openxmlformats.org/officeDocument/2006/relationships" name="Plates" sheetId="3" state="visible" r:id="rId3"/>
    <sheet xmlns:r="http://schemas.openxmlformats.org/officeDocument/2006/relationships" name="Gui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00"/>
    <numFmt numFmtId="166" formatCode="0.0"/>
    <numFmt numFmtId="167" formatCode="0.00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FFFFFF"/>
      <sz val="10"/>
    </font>
    <font>
      <name val="Arial"/>
      <color rgb="001F4FB5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i val="1"/>
      <color rgb="005A665F"/>
      <sz val="9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  <fill>
      <patternFill patternType="solid">
        <fgColor rgb="00D9EAD3"/>
      </patternFill>
    </fill>
  </fills>
  <borders count="5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/>
      <right/>
      <top style="thin">
        <color rgb="00C9CFC9"/>
      </top>
      <bottom/>
      <diagonal/>
    </border>
    <border>
      <left/>
      <right style="thin">
        <color rgb="00C9CFC9"/>
      </right>
      <top style="thin">
        <color rgb="00C9CFC9"/>
      </top>
      <bottom/>
      <diagonal/>
    </border>
    <border>
      <left/>
      <right style="thin">
        <color rgb="00C9CFC9"/>
      </right>
      <top style="thin">
        <color rgb="00C9CFC9"/>
      </top>
      <bottom style="thin">
        <color rgb="00C9CFC9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4" fillId="2" borderId="1" applyAlignment="1" pivotButton="0" quotePrefix="0" xfId="0">
      <alignment horizontal="center" vertical="center" wrapText="1" readingOrder="1"/>
    </xf>
    <xf numFmtId="0" fontId="7" fillId="4" borderId="1" applyAlignment="1" pivotButton="0" quotePrefix="0" xfId="0">
      <alignment horizontal="center" vertical="center" wrapText="1" readingOrder="1"/>
    </xf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3" fontId="5" fillId="5" borderId="1" applyAlignment="1" applyProtection="1" pivotButton="0" quotePrefix="0" xfId="0">
      <alignment horizontal="center" vertical="center" wrapText="1" readingOrder="1"/>
      <protection locked="0" hidden="0"/>
    </xf>
    <xf numFmtId="2" fontId="5" fillId="5" borderId="1" applyAlignment="1" applyProtection="1" pivotButton="0" quotePrefix="0" xfId="0">
      <alignment horizontal="center" vertical="center" wrapText="1" readingOrder="1"/>
      <protection locked="0" hidden="0"/>
    </xf>
    <xf numFmtId="2" fontId="6" fillId="6" borderId="1" applyAlignment="1" pivotButton="0" quotePrefix="0" xfId="0">
      <alignment horizontal="center" vertical="center" wrapText="1" readingOrder="1"/>
    </xf>
    <xf numFmtId="4" fontId="7" fillId="6" borderId="1" applyAlignment="1" pivotButton="0" quotePrefix="0" xfId="0">
      <alignment horizontal="center" vertical="center" wrapText="1" readingOrder="1"/>
    </xf>
    <xf numFmtId="0" fontId="6" fillId="6" borderId="1" applyAlignment="1" pivotButton="0" quotePrefix="0" xfId="0">
      <alignment horizontal="center" vertical="center" wrapText="1" readingOrder="1"/>
    </xf>
    <xf numFmtId="0" fontId="7" fillId="0" borderId="1" applyAlignment="1" pivotButton="0" quotePrefix="0" xfId="0">
      <alignment horizontal="center" vertical="center" wrapText="1" readingOrder="1"/>
    </xf>
    <xf numFmtId="4" fontId="6" fillId="6" borderId="1" applyAlignment="1" pivotButton="0" quotePrefix="0" xfId="0">
      <alignment horizontal="center" vertical="center" wrapText="1" readingOrder="1"/>
    </xf>
    <xf numFmtId="4" fontId="7" fillId="7" borderId="1" applyAlignment="1" pivotButton="0" quotePrefix="0" xfId="0">
      <alignment horizontal="center" vertical="center" wrapText="1" readingOrder="1"/>
    </xf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165" fontId="7" fillId="7" borderId="1" applyAlignment="1" pivotButton="0" quotePrefix="0" xfId="0">
      <alignment horizontal="center" vertical="center" wrapText="1" readingOrder="1"/>
    </xf>
    <xf numFmtId="4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0" fillId="0" borderId="4" pivotButton="0" quotePrefix="0" xfId="0"/>
    <xf numFmtId="166" fontId="5" fillId="5" borderId="1" applyAlignment="1" applyProtection="1" pivotButton="0" quotePrefix="0" xfId="0">
      <alignment horizontal="center" vertical="center" wrapText="1" readingOrder="1"/>
      <protection locked="0" hidden="0"/>
    </xf>
    <xf numFmtId="2" fontId="7" fillId="7" borderId="1" applyAlignment="1" pivotButton="0" quotePrefix="0" xfId="0">
      <alignment horizontal="center" vertical="center" wrapText="1" readingOrder="1"/>
    </xf>
    <xf numFmtId="0" fontId="8" fillId="0" borderId="0" applyAlignment="1" pivotButton="0" quotePrefix="0" xfId="0">
      <alignment horizontal="center" vertical="center" wrapText="1" readingOrder="1"/>
    </xf>
    <xf numFmtId="167" fontId="6" fillId="6" borderId="1" applyAlignment="1" pivotButton="0" quotePrefix="0" xfId="0">
      <alignment horizontal="center" vertical="center" wrapText="1" readingOrder="1"/>
    </xf>
    <xf numFmtId="0" fontId="7" fillId="7" borderId="1" applyAlignment="1" pivotButton="0" quotePrefix="0" xfId="0">
      <alignment horizontal="left" vertical="center" wrapText="1" readingOrder="1"/>
    </xf>
    <xf numFmtId="0" fontId="6" fillId="7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left" vertical="center" wrapText="1" readingOrder="1"/>
    </xf>
    <xf numFmtId="0" fontId="4" fillId="2" borderId="1" applyAlignment="1" pivotButton="0" quotePrefix="0" xfId="0">
      <alignment horizontal="left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0" fontId="6" fillId="6" borderId="1" applyAlignment="1" pivotButton="0" quotePrefix="0" xfId="0">
      <alignment horizontal="left" vertical="center" wrapText="1" readingOrder="1"/>
    </xf>
    <xf numFmtId="0" fontId="6" fillId="2" borderId="1" applyAlignment="1" pivotButton="0" quotePrefix="0" xfId="0">
      <alignment horizontal="left" vertical="center" wrapText="1" readingOrder="1"/>
    </xf>
    <xf numFmtId="0" fontId="9" fillId="0" borderId="0" applyAlignment="1" pivotButton="0" quotePrefix="0" xfId="0">
      <alignment horizontal="left" vertical="center" wrapText="1" readingOrder="1"/>
    </xf>
    <xf numFmtId="0" fontId="6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1">
    <dxf>
      <font>
        <name val="Arial"/>
        <b val="1"/>
        <color rgb="00A3202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K45"/>
  <sheetViews>
    <sheetView showGridLines="0" rightToLeft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8" customWidth="1" min="3" max="3"/>
    <col width="11" customWidth="1" min="4" max="4"/>
    <col width="13" customWidth="1" min="5" max="5"/>
    <col width="12" customWidth="1" min="6" max="6"/>
    <col width="14" customWidth="1" min="7" max="7"/>
    <col width="10" customWidth="1" min="8" max="8"/>
    <col width="4" customWidth="1" min="9" max="9"/>
    <col width="34" customWidth="1" min="10" max="10"/>
    <col width="16" customWidth="1" min="11" max="11"/>
  </cols>
  <sheetData>
    <row r="1" ht="36" customHeight="1">
      <c r="A1" s="1" t="inlineStr">
        <is>
          <t>Structural Steel Weight Takeoff: Sections, Plates and Cost per Ton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8" customHeight="1">
      <c r="A2" s="3" t="inlineStr">
        <is>
          <t>Pick the section, enter quantity and length; the sheet gives weight in kg and tons, adds waste and cost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3"/>
    <row r="4" ht="22" customHeight="1">
      <c r="A4" s="5" t="inlineStr">
        <is>
          <t>Rolled sections (beams, columns, channels, angles)</t>
        </is>
      </c>
      <c r="B4" s="6" t="n"/>
      <c r="C4" s="6" t="n"/>
      <c r="D4" s="6" t="n"/>
      <c r="E4" s="6" t="n"/>
      <c r="F4" s="6" t="n"/>
      <c r="G4" s="6" t="n"/>
      <c r="H4" s="6" t="n"/>
    </row>
    <row r="5" ht="44" customHeight="1">
      <c r="A5" s="7" t="inlineStr">
        <is>
          <t>Mark</t>
        </is>
      </c>
      <c r="B5" s="7" t="inlineStr">
        <is>
          <t>Section</t>
        </is>
      </c>
      <c r="C5" s="7" t="inlineStr">
        <is>
          <t>Qty</t>
        </is>
      </c>
      <c r="D5" s="7" t="inlineStr">
        <is>
          <t>Length (m)</t>
        </is>
      </c>
      <c r="E5" s="7" t="inlineStr">
        <is>
          <t>Custom kg/m</t>
        </is>
      </c>
      <c r="F5" s="7" t="inlineStr">
        <is>
          <t>kg/m used</t>
        </is>
      </c>
      <c r="G5" s="7" t="inlineStr">
        <is>
          <t>Weight (kg)</t>
        </is>
      </c>
      <c r="H5" s="7" t="inlineStr">
        <is>
          <t>Group</t>
        </is>
      </c>
      <c r="J5" s="8" t="inlineStr">
        <is>
          <t>Totals</t>
        </is>
      </c>
      <c r="K5" s="6" t="n"/>
    </row>
    <row r="6">
      <c r="A6" s="9" t="inlineStr">
        <is>
          <t>B1</t>
        </is>
      </c>
      <c r="B6" s="9" t="inlineStr">
        <is>
          <t>IPE 300</t>
        </is>
      </c>
      <c r="C6" s="10" t="n">
        <v>6</v>
      </c>
      <c r="D6" s="11" t="n">
        <v>8</v>
      </c>
      <c r="E6" s="11" t="n"/>
      <c r="F6" s="12">
        <f>IF(ISNUMBER(E6),E6,IFERROR(INDEX('Sections table'!$C$5:$C$57,MATCH(B6,'Sections table'!$A$5:$A$57,0)),0))</f>
        <v/>
      </c>
      <c r="G6" s="13">
        <f>IF(AND(ISNUMBER(C6),ISNUMBER(D6)),ROUND(C6*D6*F6,2),0)</f>
        <v/>
      </c>
      <c r="H6" s="14">
        <f>IF(ISNUMBER(E6),"Custom",IFERROR(INDEX('Sections table'!$B$5:$B$57,MATCH(B6,'Sections table'!$A$5:$A$57,0)),""))</f>
        <v/>
      </c>
      <c r="J6" s="15" t="inlineStr">
        <is>
          <t>Weight: IPE (kg)</t>
        </is>
      </c>
      <c r="K6" s="16">
        <f>SUMIF($H$6:$H$45,"IPE",$G$6:$G$45)</f>
        <v/>
      </c>
    </row>
    <row r="7">
      <c r="A7" s="9" t="inlineStr">
        <is>
          <t>B2</t>
        </is>
      </c>
      <c r="B7" s="9" t="inlineStr">
        <is>
          <t>IPE 200</t>
        </is>
      </c>
      <c r="C7" s="10" t="n">
        <v>14</v>
      </c>
      <c r="D7" s="11" t="n">
        <v>6</v>
      </c>
      <c r="E7" s="11" t="n"/>
      <c r="F7" s="12">
        <f>IF(ISNUMBER(E7),E7,IFERROR(INDEX('Sections table'!$C$5:$C$57,MATCH(B7,'Sections table'!$A$5:$A$57,0)),0))</f>
        <v/>
      </c>
      <c r="G7" s="13">
        <f>IF(AND(ISNUMBER(C7),ISNUMBER(D7)),ROUND(C7*D7*F7,2),0)</f>
        <v/>
      </c>
      <c r="H7" s="14">
        <f>IF(ISNUMBER(E7),"Custom",IFERROR(INDEX('Sections table'!$B$5:$B$57,MATCH(B7,'Sections table'!$A$5:$A$57,0)),""))</f>
        <v/>
      </c>
      <c r="J7" s="15" t="inlineStr">
        <is>
          <t>Weight: HEA (kg)</t>
        </is>
      </c>
      <c r="K7" s="16">
        <f>SUMIF($H$6:$H$45,"HEA",$G$6:$G$45)</f>
        <v/>
      </c>
    </row>
    <row r="8">
      <c r="A8" s="9" t="inlineStr">
        <is>
          <t>C1</t>
        </is>
      </c>
      <c r="B8" s="9" t="inlineStr">
        <is>
          <t>HEA 200</t>
        </is>
      </c>
      <c r="C8" s="10" t="n">
        <v>12</v>
      </c>
      <c r="D8" s="11" t="n">
        <v>4.2</v>
      </c>
      <c r="E8" s="11" t="n"/>
      <c r="F8" s="12">
        <f>IF(ISNUMBER(E8),E8,IFERROR(INDEX('Sections table'!$C$5:$C$57,MATCH(B8,'Sections table'!$A$5:$A$57,0)),0))</f>
        <v/>
      </c>
      <c r="G8" s="13">
        <f>IF(AND(ISNUMBER(C8),ISNUMBER(D8)),ROUND(C8*D8*F8,2),0)</f>
        <v/>
      </c>
      <c r="H8" s="14">
        <f>IF(ISNUMBER(E8),"Custom",IFERROR(INDEX('Sections table'!$B$5:$B$57,MATCH(B8,'Sections table'!$A$5:$A$57,0)),""))</f>
        <v/>
      </c>
      <c r="J8" s="15" t="inlineStr">
        <is>
          <t>Weight: HEB (kg)</t>
        </is>
      </c>
      <c r="K8" s="16">
        <f>SUMIF($H$6:$H$45,"HEB",$G$6:$G$45)</f>
        <v/>
      </c>
    </row>
    <row r="9">
      <c r="A9" s="9" t="inlineStr">
        <is>
          <t>P1</t>
        </is>
      </c>
      <c r="B9" s="9" t="inlineStr">
        <is>
          <t>UPN 120</t>
        </is>
      </c>
      <c r="C9" s="10" t="n">
        <v>8</v>
      </c>
      <c r="D9" s="11" t="n">
        <v>3</v>
      </c>
      <c r="E9" s="11" t="n"/>
      <c r="F9" s="12">
        <f>IF(ISNUMBER(E9),E9,IFERROR(INDEX('Sections table'!$C$5:$C$57,MATCH(B9,'Sections table'!$A$5:$A$57,0)),0))</f>
        <v/>
      </c>
      <c r="G9" s="13">
        <f>IF(AND(ISNUMBER(C9),ISNUMBER(D9)),ROUND(C9*D9*F9,2),0)</f>
        <v/>
      </c>
      <c r="H9" s="14">
        <f>IF(ISNUMBER(E9),"Custom",IFERROR(INDEX('Sections table'!$B$5:$B$57,MATCH(B9,'Sections table'!$A$5:$A$57,0)),""))</f>
        <v/>
      </c>
      <c r="J9" s="15" t="inlineStr">
        <is>
          <t>Weight: UPN (kg)</t>
        </is>
      </c>
      <c r="K9" s="16">
        <f>SUMIF($H$6:$H$45,"UPN",$G$6:$G$45)</f>
        <v/>
      </c>
    </row>
    <row r="10">
      <c r="A10" s="9" t="inlineStr">
        <is>
          <t>BR1</t>
        </is>
      </c>
      <c r="B10" s="9" t="inlineStr">
        <is>
          <t>L 70×70×7</t>
        </is>
      </c>
      <c r="C10" s="10" t="n">
        <v>20</v>
      </c>
      <c r="D10" s="11" t="n">
        <v>2.5</v>
      </c>
      <c r="E10" s="11" t="n"/>
      <c r="F10" s="12">
        <f>IF(ISNUMBER(E10),E10,IFERROR(INDEX('Sections table'!$C$5:$C$57,MATCH(B10,'Sections table'!$A$5:$A$57,0)),0))</f>
        <v/>
      </c>
      <c r="G10" s="13">
        <f>IF(AND(ISNUMBER(C10),ISNUMBER(D10)),ROUND(C10*D10*F10,2),0)</f>
        <v/>
      </c>
      <c r="H10" s="14">
        <f>IF(ISNUMBER(E10),"Custom",IFERROR(INDEX('Sections table'!$B$5:$B$57,MATCH(B10,'Sections table'!$A$5:$A$57,0)),""))</f>
        <v/>
      </c>
      <c r="J10" s="15" t="inlineStr">
        <is>
          <t>Weight: L (kg)</t>
        </is>
      </c>
      <c r="K10" s="16">
        <f>SUMIF($H$6:$H$45,"L",$G$6:$G$45)</f>
        <v/>
      </c>
    </row>
    <row r="11">
      <c r="A11" s="9" t="inlineStr">
        <is>
          <t>T1</t>
        </is>
      </c>
      <c r="B11" s="9" t="inlineStr">
        <is>
          <t>Custom</t>
        </is>
      </c>
      <c r="C11" s="10" t="n">
        <v>10</v>
      </c>
      <c r="D11" s="11" t="n">
        <v>6</v>
      </c>
      <c r="E11" s="11" t="n">
        <v>14.9</v>
      </c>
      <c r="F11" s="12">
        <f>IF(ISNUMBER(E11),E11,IFERROR(INDEX('Sections table'!$C$5:$C$57,MATCH(B11,'Sections table'!$A$5:$A$57,0)),0))</f>
        <v/>
      </c>
      <c r="G11" s="13">
        <f>IF(AND(ISNUMBER(C11),ISNUMBER(D11)),ROUND(C11*D11*F11,2),0)</f>
        <v/>
      </c>
      <c r="H11" s="14">
        <f>IF(ISNUMBER(E11),"Custom",IFERROR(INDEX('Sections table'!$B$5:$B$57,MATCH(B11,'Sections table'!$A$5:$A$57,0)),""))</f>
        <v/>
      </c>
      <c r="J11" s="15" t="inlineStr">
        <is>
          <t>Weight: Custom (kg)</t>
        </is>
      </c>
      <c r="K11" s="16">
        <f>SUMIF($H$6:$H$45,"Custom",$G$6:$G$45)</f>
        <v/>
      </c>
    </row>
    <row r="12">
      <c r="A12" s="9" t="n"/>
      <c r="B12" s="9" t="n"/>
      <c r="C12" s="10" t="n"/>
      <c r="D12" s="11" t="n"/>
      <c r="E12" s="11" t="n"/>
      <c r="F12" s="12">
        <f>IF(ISNUMBER(E12),E12,IFERROR(INDEX('Sections table'!$C$5:$C$57,MATCH(B12,'Sections table'!$A$5:$A$57,0)),0))</f>
        <v/>
      </c>
      <c r="G12" s="13">
        <f>IF(AND(ISNUMBER(C12),ISNUMBER(D12)),ROUND(C12*D12*F12,2),0)</f>
        <v/>
      </c>
      <c r="H12" s="14">
        <f>IF(ISNUMBER(E12),"Custom",IFERROR(INDEX('Sections table'!$B$5:$B$57,MATCH(B12,'Sections table'!$A$5:$A$57,0)),""))</f>
        <v/>
      </c>
      <c r="J12" s="15" t="inlineStr">
        <is>
          <t>Total sections (kg)</t>
        </is>
      </c>
      <c r="K12" s="13">
        <f>SUM($G$6:$G$45)</f>
        <v/>
      </c>
    </row>
    <row r="13">
      <c r="A13" s="9" t="n"/>
      <c r="B13" s="9" t="n"/>
      <c r="C13" s="10" t="n"/>
      <c r="D13" s="11" t="n"/>
      <c r="E13" s="11" t="n"/>
      <c r="F13" s="12">
        <f>IF(ISNUMBER(E13),E13,IFERROR(INDEX('Sections table'!$C$5:$C$57,MATCH(B13,'Sections table'!$A$5:$A$57,0)),0))</f>
        <v/>
      </c>
      <c r="G13" s="13">
        <f>IF(AND(ISNUMBER(C13),ISNUMBER(D13)),ROUND(C13*D13*F13,2),0)</f>
        <v/>
      </c>
      <c r="H13" s="14">
        <f>IF(ISNUMBER(E13),"Custom",IFERROR(INDEX('Sections table'!$B$5:$B$57,MATCH(B13,'Sections table'!$A$5:$A$57,0)),""))</f>
        <v/>
      </c>
      <c r="J13" s="15" t="inlineStr">
        <is>
          <t>Total plates (kg)</t>
        </is>
      </c>
      <c r="K13" s="13">
        <f>'Plates'!$G$25</f>
        <v/>
      </c>
    </row>
    <row r="14">
      <c r="A14" s="9" t="n"/>
      <c r="B14" s="9" t="n"/>
      <c r="C14" s="10" t="n"/>
      <c r="D14" s="11" t="n"/>
      <c r="E14" s="11" t="n"/>
      <c r="F14" s="12">
        <f>IF(ISNUMBER(E14),E14,IFERROR(INDEX('Sections table'!$C$5:$C$57,MATCH(B14,'Sections table'!$A$5:$A$57,0)),0))</f>
        <v/>
      </c>
      <c r="G14" s="13">
        <f>IF(AND(ISNUMBER(C14),ISNUMBER(D14)),ROUND(C14*D14*F14,2),0)</f>
        <v/>
      </c>
      <c r="H14" s="14">
        <f>IF(ISNUMBER(E14),"Custom",IFERROR(INDEX('Sections table'!$B$5:$B$57,MATCH(B14,'Sections table'!$A$5:$A$57,0)),""))</f>
        <v/>
      </c>
      <c r="J14" s="15" t="inlineStr">
        <is>
          <t>Net total (kg)</t>
        </is>
      </c>
      <c r="K14" s="17">
        <f>$K$12+$K$13</f>
        <v/>
      </c>
    </row>
    <row r="15">
      <c r="A15" s="9" t="n"/>
      <c r="B15" s="9" t="n"/>
      <c r="C15" s="10" t="n"/>
      <c r="D15" s="11" t="n"/>
      <c r="E15" s="11" t="n"/>
      <c r="F15" s="12">
        <f>IF(ISNUMBER(E15),E15,IFERROR(INDEX('Sections table'!$C$5:$C$57,MATCH(B15,'Sections table'!$A$5:$A$57,0)),0))</f>
        <v/>
      </c>
      <c r="G15" s="13">
        <f>IF(AND(ISNUMBER(C15),ISNUMBER(D15)),ROUND(C15*D15*F15,2),0)</f>
        <v/>
      </c>
      <c r="H15" s="14">
        <f>IF(ISNUMBER(E15),"Custom",IFERROR(INDEX('Sections table'!$B$5:$B$57,MATCH(B15,'Sections table'!$A$5:$A$57,0)),""))</f>
        <v/>
      </c>
      <c r="J15" s="15" t="inlineStr">
        <is>
          <t>Waste and cutting %</t>
        </is>
      </c>
      <c r="K15" s="18" t="n">
        <v>0.05</v>
      </c>
    </row>
    <row r="16">
      <c r="A16" s="9" t="n"/>
      <c r="B16" s="9" t="n"/>
      <c r="C16" s="10" t="n"/>
      <c r="D16" s="11" t="n"/>
      <c r="E16" s="11" t="n"/>
      <c r="F16" s="12">
        <f>IF(ISNUMBER(E16),E16,IFERROR(INDEX('Sections table'!$C$5:$C$57,MATCH(B16,'Sections table'!$A$5:$A$57,0)),0))</f>
        <v/>
      </c>
      <c r="G16" s="13">
        <f>IF(AND(ISNUMBER(C16),ISNUMBER(D16)),ROUND(C16*D16*F16,2),0)</f>
        <v/>
      </c>
      <c r="H16" s="14">
        <f>IF(ISNUMBER(E16),"Custom",IFERROR(INDEX('Sections table'!$B$5:$B$57,MATCH(B16,'Sections table'!$A$5:$A$57,0)),""))</f>
        <v/>
      </c>
      <c r="J16" s="15" t="inlineStr">
        <is>
          <t>Quantity to order (kg)</t>
        </is>
      </c>
      <c r="K16" s="13">
        <f>$K$14*(1+$K$15)</f>
        <v/>
      </c>
    </row>
    <row r="17">
      <c r="A17" s="9" t="n"/>
      <c r="B17" s="9" t="n"/>
      <c r="C17" s="10" t="n"/>
      <c r="D17" s="11" t="n"/>
      <c r="E17" s="11" t="n"/>
      <c r="F17" s="12">
        <f>IF(ISNUMBER(E17),E17,IFERROR(INDEX('Sections table'!$C$5:$C$57,MATCH(B17,'Sections table'!$A$5:$A$57,0)),0))</f>
        <v/>
      </c>
      <c r="G17" s="13">
        <f>IF(AND(ISNUMBER(C17),ISNUMBER(D17)),ROUND(C17*D17*F17,2),0)</f>
        <v/>
      </c>
      <c r="H17" s="14">
        <f>IF(ISNUMBER(E17),"Custom",IFERROR(INDEX('Sections table'!$B$5:$B$57,MATCH(B17,'Sections table'!$A$5:$A$57,0)),""))</f>
        <v/>
      </c>
      <c r="J17" s="15" t="inlineStr">
        <is>
          <t>In tons</t>
        </is>
      </c>
      <c r="K17" s="19">
        <f>$K$16/1000</f>
        <v/>
      </c>
    </row>
    <row r="18">
      <c r="A18" s="9" t="n"/>
      <c r="B18" s="9" t="n"/>
      <c r="C18" s="10" t="n"/>
      <c r="D18" s="11" t="n"/>
      <c r="E18" s="11" t="n"/>
      <c r="F18" s="12">
        <f>IF(ISNUMBER(E18),E18,IFERROR(INDEX('Sections table'!$C$5:$C$57,MATCH(B18,'Sections table'!$A$5:$A$57,0)),0))</f>
        <v/>
      </c>
      <c r="G18" s="13">
        <f>IF(AND(ISNUMBER(C18),ISNUMBER(D18)),ROUND(C18*D18*F18,2),0)</f>
        <v/>
      </c>
      <c r="H18" s="14">
        <f>IF(ISNUMBER(E18),"Custom",IFERROR(INDEX('Sections table'!$B$5:$B$57,MATCH(B18,'Sections table'!$A$5:$A$57,0)),""))</f>
        <v/>
      </c>
      <c r="J18" s="15" t="inlineStr">
        <is>
          <t>Price per ton</t>
        </is>
      </c>
      <c r="K18" s="20" t="n">
        <v>3500</v>
      </c>
    </row>
    <row r="19">
      <c r="A19" s="9" t="n"/>
      <c r="B19" s="9" t="n"/>
      <c r="C19" s="10" t="n"/>
      <c r="D19" s="11" t="n"/>
      <c r="E19" s="11" t="n"/>
      <c r="F19" s="12">
        <f>IF(ISNUMBER(E19),E19,IFERROR(INDEX('Sections table'!$C$5:$C$57,MATCH(B19,'Sections table'!$A$5:$A$57,0)),0))</f>
        <v/>
      </c>
      <c r="G19" s="13">
        <f>IF(AND(ISNUMBER(C19),ISNUMBER(D19)),ROUND(C19*D19*F19,2),0)</f>
        <v/>
      </c>
      <c r="H19" s="14">
        <f>IF(ISNUMBER(E19),"Custom",IFERROR(INDEX('Sections table'!$B$5:$B$57,MATCH(B19,'Sections table'!$A$5:$A$57,0)),""))</f>
        <v/>
      </c>
      <c r="J19" s="15" t="inlineStr">
        <is>
          <t>Cost</t>
        </is>
      </c>
      <c r="K19" s="17">
        <f>$K$17*$K$18</f>
        <v/>
      </c>
    </row>
    <row r="20">
      <c r="A20" s="9" t="n"/>
      <c r="B20" s="9" t="n"/>
      <c r="C20" s="10" t="n"/>
      <c r="D20" s="11" t="n"/>
      <c r="E20" s="11" t="n"/>
      <c r="F20" s="12">
        <f>IF(ISNUMBER(E20),E20,IFERROR(INDEX('Sections table'!$C$5:$C$57,MATCH(B20,'Sections table'!$A$5:$A$57,0)),0))</f>
        <v/>
      </c>
      <c r="G20" s="13">
        <f>IF(AND(ISNUMBER(C20),ISNUMBER(D20)),ROUND(C20*D20*F20,2),0)</f>
        <v/>
      </c>
      <c r="H20" s="14">
        <f>IF(ISNUMBER(E20),"Custom",IFERROR(INDEX('Sections table'!$B$5:$B$57,MATCH(B20,'Sections table'!$A$5:$A$57,0)),""))</f>
        <v/>
      </c>
    </row>
    <row r="21">
      <c r="A21" s="9" t="n"/>
      <c r="B21" s="9" t="n"/>
      <c r="C21" s="10" t="n"/>
      <c r="D21" s="11" t="n"/>
      <c r="E21" s="11" t="n"/>
      <c r="F21" s="12">
        <f>IF(ISNUMBER(E21),E21,IFERROR(INDEX('Sections table'!$C$5:$C$57,MATCH(B21,'Sections table'!$A$5:$A$57,0)),0))</f>
        <v/>
      </c>
      <c r="G21" s="13">
        <f>IF(AND(ISNUMBER(C21),ISNUMBER(D21)),ROUND(C21*D21*F21,2),0)</f>
        <v/>
      </c>
      <c r="H21" s="14">
        <f>IF(ISNUMBER(E21),"Custom",IFERROR(INDEX('Sections table'!$B$5:$B$57,MATCH(B21,'Sections table'!$A$5:$A$57,0)),""))</f>
        <v/>
      </c>
    </row>
    <row r="22">
      <c r="A22" s="9" t="n"/>
      <c r="B22" s="9" t="n"/>
      <c r="C22" s="10" t="n"/>
      <c r="D22" s="11" t="n"/>
      <c r="E22" s="11" t="n"/>
      <c r="F22" s="12">
        <f>IF(ISNUMBER(E22),E22,IFERROR(INDEX('Sections table'!$C$5:$C$57,MATCH(B22,'Sections table'!$A$5:$A$57,0)),0))</f>
        <v/>
      </c>
      <c r="G22" s="13">
        <f>IF(AND(ISNUMBER(C22),ISNUMBER(D22)),ROUND(C22*D22*F22,2),0)</f>
        <v/>
      </c>
      <c r="H22" s="14">
        <f>IF(ISNUMBER(E22),"Custom",IFERROR(INDEX('Sections table'!$B$5:$B$57,MATCH(B22,'Sections table'!$A$5:$A$57,0)),""))</f>
        <v/>
      </c>
    </row>
    <row r="23">
      <c r="A23" s="9" t="n"/>
      <c r="B23" s="9" t="n"/>
      <c r="C23" s="10" t="n"/>
      <c r="D23" s="11" t="n"/>
      <c r="E23" s="11" t="n"/>
      <c r="F23" s="12">
        <f>IF(ISNUMBER(E23),E23,IFERROR(INDEX('Sections table'!$C$5:$C$57,MATCH(B23,'Sections table'!$A$5:$A$57,0)),0))</f>
        <v/>
      </c>
      <c r="G23" s="13">
        <f>IF(AND(ISNUMBER(C23),ISNUMBER(D23)),ROUND(C23*D23*F23,2),0)</f>
        <v/>
      </c>
      <c r="H23" s="14">
        <f>IF(ISNUMBER(E23),"Custom",IFERROR(INDEX('Sections table'!$B$5:$B$57,MATCH(B23,'Sections table'!$A$5:$A$57,0)),""))</f>
        <v/>
      </c>
    </row>
    <row r="24">
      <c r="A24" s="9" t="n"/>
      <c r="B24" s="9" t="n"/>
      <c r="C24" s="10" t="n"/>
      <c r="D24" s="11" t="n"/>
      <c r="E24" s="11" t="n"/>
      <c r="F24" s="12">
        <f>IF(ISNUMBER(E24),E24,IFERROR(INDEX('Sections table'!$C$5:$C$57,MATCH(B24,'Sections table'!$A$5:$A$57,0)),0))</f>
        <v/>
      </c>
      <c r="G24" s="13">
        <f>IF(AND(ISNUMBER(C24),ISNUMBER(D24)),ROUND(C24*D24*F24,2),0)</f>
        <v/>
      </c>
      <c r="H24" s="14">
        <f>IF(ISNUMBER(E24),"Custom",IFERROR(INDEX('Sections table'!$B$5:$B$57,MATCH(B24,'Sections table'!$A$5:$A$57,0)),""))</f>
        <v/>
      </c>
    </row>
    <row r="25">
      <c r="A25" s="9" t="n"/>
      <c r="B25" s="9" t="n"/>
      <c r="C25" s="10" t="n"/>
      <c r="D25" s="11" t="n"/>
      <c r="E25" s="11" t="n"/>
      <c r="F25" s="12">
        <f>IF(ISNUMBER(E25),E25,IFERROR(INDEX('Sections table'!$C$5:$C$57,MATCH(B25,'Sections table'!$A$5:$A$57,0)),0))</f>
        <v/>
      </c>
      <c r="G25" s="13">
        <f>IF(AND(ISNUMBER(C25),ISNUMBER(D25)),ROUND(C25*D25*F25,2),0)</f>
        <v/>
      </c>
      <c r="H25" s="14">
        <f>IF(ISNUMBER(E25),"Custom",IFERROR(INDEX('Sections table'!$B$5:$B$57,MATCH(B25,'Sections table'!$A$5:$A$57,0)),""))</f>
        <v/>
      </c>
    </row>
    <row r="26">
      <c r="A26" s="9" t="n"/>
      <c r="B26" s="9" t="n"/>
      <c r="C26" s="10" t="n"/>
      <c r="D26" s="11" t="n"/>
      <c r="E26" s="11" t="n"/>
      <c r="F26" s="12">
        <f>IF(ISNUMBER(E26),E26,IFERROR(INDEX('Sections table'!$C$5:$C$57,MATCH(B26,'Sections table'!$A$5:$A$57,0)),0))</f>
        <v/>
      </c>
      <c r="G26" s="13">
        <f>IF(AND(ISNUMBER(C26),ISNUMBER(D26)),ROUND(C26*D26*F26,2),0)</f>
        <v/>
      </c>
      <c r="H26" s="14">
        <f>IF(ISNUMBER(E26),"Custom",IFERROR(INDEX('Sections table'!$B$5:$B$57,MATCH(B26,'Sections table'!$A$5:$A$57,0)),""))</f>
        <v/>
      </c>
    </row>
    <row r="27">
      <c r="A27" s="9" t="n"/>
      <c r="B27" s="9" t="n"/>
      <c r="C27" s="10" t="n"/>
      <c r="D27" s="11" t="n"/>
      <c r="E27" s="11" t="n"/>
      <c r="F27" s="12">
        <f>IF(ISNUMBER(E27),E27,IFERROR(INDEX('Sections table'!$C$5:$C$57,MATCH(B27,'Sections table'!$A$5:$A$57,0)),0))</f>
        <v/>
      </c>
      <c r="G27" s="13">
        <f>IF(AND(ISNUMBER(C27),ISNUMBER(D27)),ROUND(C27*D27*F27,2),0)</f>
        <v/>
      </c>
      <c r="H27" s="14">
        <f>IF(ISNUMBER(E27),"Custom",IFERROR(INDEX('Sections table'!$B$5:$B$57,MATCH(B27,'Sections table'!$A$5:$A$57,0)),""))</f>
        <v/>
      </c>
    </row>
    <row r="28">
      <c r="A28" s="9" t="n"/>
      <c r="B28" s="9" t="n"/>
      <c r="C28" s="10" t="n"/>
      <c r="D28" s="11" t="n"/>
      <c r="E28" s="11" t="n"/>
      <c r="F28" s="12">
        <f>IF(ISNUMBER(E28),E28,IFERROR(INDEX('Sections table'!$C$5:$C$57,MATCH(B28,'Sections table'!$A$5:$A$57,0)),0))</f>
        <v/>
      </c>
      <c r="G28" s="13">
        <f>IF(AND(ISNUMBER(C28),ISNUMBER(D28)),ROUND(C28*D28*F28,2),0)</f>
        <v/>
      </c>
      <c r="H28" s="14">
        <f>IF(ISNUMBER(E28),"Custom",IFERROR(INDEX('Sections table'!$B$5:$B$57,MATCH(B28,'Sections table'!$A$5:$A$57,0)),""))</f>
        <v/>
      </c>
    </row>
    <row r="29">
      <c r="A29" s="9" t="n"/>
      <c r="B29" s="9" t="n"/>
      <c r="C29" s="10" t="n"/>
      <c r="D29" s="11" t="n"/>
      <c r="E29" s="11" t="n"/>
      <c r="F29" s="12">
        <f>IF(ISNUMBER(E29),E29,IFERROR(INDEX('Sections table'!$C$5:$C$57,MATCH(B29,'Sections table'!$A$5:$A$57,0)),0))</f>
        <v/>
      </c>
      <c r="G29" s="13">
        <f>IF(AND(ISNUMBER(C29),ISNUMBER(D29)),ROUND(C29*D29*F29,2),0)</f>
        <v/>
      </c>
      <c r="H29" s="14">
        <f>IF(ISNUMBER(E29),"Custom",IFERROR(INDEX('Sections table'!$B$5:$B$57,MATCH(B29,'Sections table'!$A$5:$A$57,0)),""))</f>
        <v/>
      </c>
    </row>
    <row r="30">
      <c r="A30" s="9" t="n"/>
      <c r="B30" s="9" t="n"/>
      <c r="C30" s="10" t="n"/>
      <c r="D30" s="11" t="n"/>
      <c r="E30" s="11" t="n"/>
      <c r="F30" s="12">
        <f>IF(ISNUMBER(E30),E30,IFERROR(INDEX('Sections table'!$C$5:$C$57,MATCH(B30,'Sections table'!$A$5:$A$57,0)),0))</f>
        <v/>
      </c>
      <c r="G30" s="13">
        <f>IF(AND(ISNUMBER(C30),ISNUMBER(D30)),ROUND(C30*D30*F30,2),0)</f>
        <v/>
      </c>
      <c r="H30" s="14">
        <f>IF(ISNUMBER(E30),"Custom",IFERROR(INDEX('Sections table'!$B$5:$B$57,MATCH(B30,'Sections table'!$A$5:$A$57,0)),""))</f>
        <v/>
      </c>
    </row>
    <row r="31">
      <c r="A31" s="9" t="n"/>
      <c r="B31" s="9" t="n"/>
      <c r="C31" s="10" t="n"/>
      <c r="D31" s="11" t="n"/>
      <c r="E31" s="11" t="n"/>
      <c r="F31" s="12">
        <f>IF(ISNUMBER(E31),E31,IFERROR(INDEX('Sections table'!$C$5:$C$57,MATCH(B31,'Sections table'!$A$5:$A$57,0)),0))</f>
        <v/>
      </c>
      <c r="G31" s="13">
        <f>IF(AND(ISNUMBER(C31),ISNUMBER(D31)),ROUND(C31*D31*F31,2),0)</f>
        <v/>
      </c>
      <c r="H31" s="14">
        <f>IF(ISNUMBER(E31),"Custom",IFERROR(INDEX('Sections table'!$B$5:$B$57,MATCH(B31,'Sections table'!$A$5:$A$57,0)),""))</f>
        <v/>
      </c>
    </row>
    <row r="32">
      <c r="A32" s="9" t="n"/>
      <c r="B32" s="9" t="n"/>
      <c r="C32" s="10" t="n"/>
      <c r="D32" s="11" t="n"/>
      <c r="E32" s="11" t="n"/>
      <c r="F32" s="12">
        <f>IF(ISNUMBER(E32),E32,IFERROR(INDEX('Sections table'!$C$5:$C$57,MATCH(B32,'Sections table'!$A$5:$A$57,0)),0))</f>
        <v/>
      </c>
      <c r="G32" s="13">
        <f>IF(AND(ISNUMBER(C32),ISNUMBER(D32)),ROUND(C32*D32*F32,2),0)</f>
        <v/>
      </c>
      <c r="H32" s="14">
        <f>IF(ISNUMBER(E32),"Custom",IFERROR(INDEX('Sections table'!$B$5:$B$57,MATCH(B32,'Sections table'!$A$5:$A$57,0)),""))</f>
        <v/>
      </c>
    </row>
    <row r="33">
      <c r="A33" s="9" t="n"/>
      <c r="B33" s="9" t="n"/>
      <c r="C33" s="10" t="n"/>
      <c r="D33" s="11" t="n"/>
      <c r="E33" s="11" t="n"/>
      <c r="F33" s="12">
        <f>IF(ISNUMBER(E33),E33,IFERROR(INDEX('Sections table'!$C$5:$C$57,MATCH(B33,'Sections table'!$A$5:$A$57,0)),0))</f>
        <v/>
      </c>
      <c r="G33" s="13">
        <f>IF(AND(ISNUMBER(C33),ISNUMBER(D33)),ROUND(C33*D33*F33,2),0)</f>
        <v/>
      </c>
      <c r="H33" s="14">
        <f>IF(ISNUMBER(E33),"Custom",IFERROR(INDEX('Sections table'!$B$5:$B$57,MATCH(B33,'Sections table'!$A$5:$A$57,0)),""))</f>
        <v/>
      </c>
    </row>
    <row r="34">
      <c r="A34" s="9" t="n"/>
      <c r="B34" s="9" t="n"/>
      <c r="C34" s="10" t="n"/>
      <c r="D34" s="11" t="n"/>
      <c r="E34" s="11" t="n"/>
      <c r="F34" s="12">
        <f>IF(ISNUMBER(E34),E34,IFERROR(INDEX('Sections table'!$C$5:$C$57,MATCH(B34,'Sections table'!$A$5:$A$57,0)),0))</f>
        <v/>
      </c>
      <c r="G34" s="13">
        <f>IF(AND(ISNUMBER(C34),ISNUMBER(D34)),ROUND(C34*D34*F34,2),0)</f>
        <v/>
      </c>
      <c r="H34" s="14">
        <f>IF(ISNUMBER(E34),"Custom",IFERROR(INDEX('Sections table'!$B$5:$B$57,MATCH(B34,'Sections table'!$A$5:$A$57,0)),""))</f>
        <v/>
      </c>
    </row>
    <row r="35">
      <c r="A35" s="9" t="n"/>
      <c r="B35" s="9" t="n"/>
      <c r="C35" s="10" t="n"/>
      <c r="D35" s="11" t="n"/>
      <c r="E35" s="11" t="n"/>
      <c r="F35" s="12">
        <f>IF(ISNUMBER(E35),E35,IFERROR(INDEX('Sections table'!$C$5:$C$57,MATCH(B35,'Sections table'!$A$5:$A$57,0)),0))</f>
        <v/>
      </c>
      <c r="G35" s="13">
        <f>IF(AND(ISNUMBER(C35),ISNUMBER(D35)),ROUND(C35*D35*F35,2),0)</f>
        <v/>
      </c>
      <c r="H35" s="14">
        <f>IF(ISNUMBER(E35),"Custom",IFERROR(INDEX('Sections table'!$B$5:$B$57,MATCH(B35,'Sections table'!$A$5:$A$57,0)),""))</f>
        <v/>
      </c>
    </row>
    <row r="36">
      <c r="A36" s="9" t="n"/>
      <c r="B36" s="9" t="n"/>
      <c r="C36" s="10" t="n"/>
      <c r="D36" s="11" t="n"/>
      <c r="E36" s="11" t="n"/>
      <c r="F36" s="12">
        <f>IF(ISNUMBER(E36),E36,IFERROR(INDEX('Sections table'!$C$5:$C$57,MATCH(B36,'Sections table'!$A$5:$A$57,0)),0))</f>
        <v/>
      </c>
      <c r="G36" s="13">
        <f>IF(AND(ISNUMBER(C36),ISNUMBER(D36)),ROUND(C36*D36*F36,2),0)</f>
        <v/>
      </c>
      <c r="H36" s="14">
        <f>IF(ISNUMBER(E36),"Custom",IFERROR(INDEX('Sections table'!$B$5:$B$57,MATCH(B36,'Sections table'!$A$5:$A$57,0)),""))</f>
        <v/>
      </c>
    </row>
    <row r="37">
      <c r="A37" s="9" t="n"/>
      <c r="B37" s="9" t="n"/>
      <c r="C37" s="10" t="n"/>
      <c r="D37" s="11" t="n"/>
      <c r="E37" s="11" t="n"/>
      <c r="F37" s="12">
        <f>IF(ISNUMBER(E37),E37,IFERROR(INDEX('Sections table'!$C$5:$C$57,MATCH(B37,'Sections table'!$A$5:$A$57,0)),0))</f>
        <v/>
      </c>
      <c r="G37" s="13">
        <f>IF(AND(ISNUMBER(C37),ISNUMBER(D37)),ROUND(C37*D37*F37,2),0)</f>
        <v/>
      </c>
      <c r="H37" s="14">
        <f>IF(ISNUMBER(E37),"Custom",IFERROR(INDEX('Sections table'!$B$5:$B$57,MATCH(B37,'Sections table'!$A$5:$A$57,0)),""))</f>
        <v/>
      </c>
    </row>
    <row r="38">
      <c r="A38" s="9" t="n"/>
      <c r="B38" s="9" t="n"/>
      <c r="C38" s="10" t="n"/>
      <c r="D38" s="11" t="n"/>
      <c r="E38" s="11" t="n"/>
      <c r="F38" s="12">
        <f>IF(ISNUMBER(E38),E38,IFERROR(INDEX('Sections table'!$C$5:$C$57,MATCH(B38,'Sections table'!$A$5:$A$57,0)),0))</f>
        <v/>
      </c>
      <c r="G38" s="13">
        <f>IF(AND(ISNUMBER(C38),ISNUMBER(D38)),ROUND(C38*D38*F38,2),0)</f>
        <v/>
      </c>
      <c r="H38" s="14">
        <f>IF(ISNUMBER(E38),"Custom",IFERROR(INDEX('Sections table'!$B$5:$B$57,MATCH(B38,'Sections table'!$A$5:$A$57,0)),""))</f>
        <v/>
      </c>
    </row>
    <row r="39">
      <c r="A39" s="9" t="n"/>
      <c r="B39" s="9" t="n"/>
      <c r="C39" s="10" t="n"/>
      <c r="D39" s="11" t="n"/>
      <c r="E39" s="11" t="n"/>
      <c r="F39" s="12">
        <f>IF(ISNUMBER(E39),E39,IFERROR(INDEX('Sections table'!$C$5:$C$57,MATCH(B39,'Sections table'!$A$5:$A$57,0)),0))</f>
        <v/>
      </c>
      <c r="G39" s="13">
        <f>IF(AND(ISNUMBER(C39),ISNUMBER(D39)),ROUND(C39*D39*F39,2),0)</f>
        <v/>
      </c>
      <c r="H39" s="14">
        <f>IF(ISNUMBER(E39),"Custom",IFERROR(INDEX('Sections table'!$B$5:$B$57,MATCH(B39,'Sections table'!$A$5:$A$57,0)),""))</f>
        <v/>
      </c>
    </row>
    <row r="40">
      <c r="A40" s="9" t="n"/>
      <c r="B40" s="9" t="n"/>
      <c r="C40" s="10" t="n"/>
      <c r="D40" s="11" t="n"/>
      <c r="E40" s="11" t="n"/>
      <c r="F40" s="12">
        <f>IF(ISNUMBER(E40),E40,IFERROR(INDEX('Sections table'!$C$5:$C$57,MATCH(B40,'Sections table'!$A$5:$A$57,0)),0))</f>
        <v/>
      </c>
      <c r="G40" s="13">
        <f>IF(AND(ISNUMBER(C40),ISNUMBER(D40)),ROUND(C40*D40*F40,2),0)</f>
        <v/>
      </c>
      <c r="H40" s="14">
        <f>IF(ISNUMBER(E40),"Custom",IFERROR(INDEX('Sections table'!$B$5:$B$57,MATCH(B40,'Sections table'!$A$5:$A$57,0)),""))</f>
        <v/>
      </c>
    </row>
    <row r="41">
      <c r="A41" s="9" t="n"/>
      <c r="B41" s="9" t="n"/>
      <c r="C41" s="10" t="n"/>
      <c r="D41" s="11" t="n"/>
      <c r="E41" s="11" t="n"/>
      <c r="F41" s="12">
        <f>IF(ISNUMBER(E41),E41,IFERROR(INDEX('Sections table'!$C$5:$C$57,MATCH(B41,'Sections table'!$A$5:$A$57,0)),0))</f>
        <v/>
      </c>
      <c r="G41" s="13">
        <f>IF(AND(ISNUMBER(C41),ISNUMBER(D41)),ROUND(C41*D41*F41,2),0)</f>
        <v/>
      </c>
      <c r="H41" s="14">
        <f>IF(ISNUMBER(E41),"Custom",IFERROR(INDEX('Sections table'!$B$5:$B$57,MATCH(B41,'Sections table'!$A$5:$A$57,0)),""))</f>
        <v/>
      </c>
    </row>
    <row r="42">
      <c r="A42" s="9" t="n"/>
      <c r="B42" s="9" t="n"/>
      <c r="C42" s="10" t="n"/>
      <c r="D42" s="11" t="n"/>
      <c r="E42" s="11" t="n"/>
      <c r="F42" s="12">
        <f>IF(ISNUMBER(E42),E42,IFERROR(INDEX('Sections table'!$C$5:$C$57,MATCH(B42,'Sections table'!$A$5:$A$57,0)),0))</f>
        <v/>
      </c>
      <c r="G42" s="13">
        <f>IF(AND(ISNUMBER(C42),ISNUMBER(D42)),ROUND(C42*D42*F42,2),0)</f>
        <v/>
      </c>
      <c r="H42" s="14">
        <f>IF(ISNUMBER(E42),"Custom",IFERROR(INDEX('Sections table'!$B$5:$B$57,MATCH(B42,'Sections table'!$A$5:$A$57,0)),""))</f>
        <v/>
      </c>
    </row>
    <row r="43">
      <c r="A43" s="9" t="n"/>
      <c r="B43" s="9" t="n"/>
      <c r="C43" s="10" t="n"/>
      <c r="D43" s="11" t="n"/>
      <c r="E43" s="11" t="n"/>
      <c r="F43" s="12">
        <f>IF(ISNUMBER(E43),E43,IFERROR(INDEX('Sections table'!$C$5:$C$57,MATCH(B43,'Sections table'!$A$5:$A$57,0)),0))</f>
        <v/>
      </c>
      <c r="G43" s="13">
        <f>IF(AND(ISNUMBER(C43),ISNUMBER(D43)),ROUND(C43*D43*F43,2),0)</f>
        <v/>
      </c>
      <c r="H43" s="14">
        <f>IF(ISNUMBER(E43),"Custom",IFERROR(INDEX('Sections table'!$B$5:$B$57,MATCH(B43,'Sections table'!$A$5:$A$57,0)),""))</f>
        <v/>
      </c>
    </row>
    <row r="44">
      <c r="A44" s="9" t="n"/>
      <c r="B44" s="9" t="n"/>
      <c r="C44" s="10" t="n"/>
      <c r="D44" s="11" t="n"/>
      <c r="E44" s="11" t="n"/>
      <c r="F44" s="12">
        <f>IF(ISNUMBER(E44),E44,IFERROR(INDEX('Sections table'!$C$5:$C$57,MATCH(B44,'Sections table'!$A$5:$A$57,0)),0))</f>
        <v/>
      </c>
      <c r="G44" s="13">
        <f>IF(AND(ISNUMBER(C44),ISNUMBER(D44)),ROUND(C44*D44*F44,2),0)</f>
        <v/>
      </c>
      <c r="H44" s="14">
        <f>IF(ISNUMBER(E44),"Custom",IFERROR(INDEX('Sections table'!$B$5:$B$57,MATCH(B44,'Sections table'!$A$5:$A$57,0)),""))</f>
        <v/>
      </c>
    </row>
    <row r="45">
      <c r="A45" s="9" t="n"/>
      <c r="B45" s="9" t="n"/>
      <c r="C45" s="10" t="n"/>
      <c r="D45" s="11" t="n"/>
      <c r="E45" s="11" t="n"/>
      <c r="F45" s="12">
        <f>IF(ISNUMBER(E45),E45,IFERROR(INDEX('Sections table'!$C$5:$C$57,MATCH(B45,'Sections table'!$A$5:$A$57,0)),0))</f>
        <v/>
      </c>
      <c r="G45" s="13">
        <f>IF(AND(ISNUMBER(C45),ISNUMBER(D45)),ROUND(C45*D45*F45,2),0)</f>
        <v/>
      </c>
      <c r="H45" s="14">
        <f>IF(ISNUMBER(E45),"Custom",IFERROR(INDEX('Sections table'!$B$5:$B$57,MATCH(B45,'Sections table'!$A$5:$A$57,0)),""))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2:K2"/>
    <mergeCell ref="A4:H4"/>
    <mergeCell ref="A1:K1"/>
    <mergeCell ref="J5:K5"/>
  </mergeCells>
  <conditionalFormatting sqref="A6:H45">
    <cfRule type="expression" priority="1" dxfId="0">
      <formula>AND(ISNUMBER($C6),$F6=0)</formula>
    </cfRule>
  </conditionalFormatting>
  <dataValidations count="4">
    <dataValidation sqref="B6:B45" showDropDown="0" showInputMessage="0" showErrorMessage="1" allowBlank="1" errorTitle="Sheetaky" error="Pick a value from the list" type="list">
      <formula1>='Sections table'!$A$5:$A$57</formula1>
    </dataValidation>
    <dataValidation sqref="C6:E45" showDropDown="0" showInputMessage="0" showErrorMessage="1" allowBlank="1" errorTitle="Sheetaky" error="Enter a number between 0 and 1000000000.0" type="decimal" operator="between">
      <formula1>0</formula1>
      <formula2>1000000000.0</formula2>
    </dataValidation>
    <dataValidation sqref="K15" showDropDown="0" showInputMessage="0" showErrorMessage="1" allowBlank="1" errorTitle="Sheetaky" error="Enter a number between 0 and 1" type="decimal" operator="between">
      <formula1>0</formula1>
      <formula2>1</formula2>
    </dataValidation>
    <dataValidation sqref="K18" showDropDown="0" showInputMessage="0" showErrorMessage="1" allowBlank="1" errorTitle="Sheetaky" error="Enter a number between 0 and 1000000000.0" type="decimal" operator="between">
      <formula1>0</formula1>
      <formula2>1000000000.0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G57"/>
  <sheetViews>
    <sheetView showGridLines="0" rightToLeft="0" zoomScale="100"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4" customWidth="1" min="3" max="3"/>
    <col width="4" customWidth="1" min="4" max="4"/>
    <col width="34" customWidth="1" min="5" max="5"/>
    <col width="14" customWidth="1" min="6" max="6"/>
    <col width="14" customWidth="1" min="7" max="7"/>
  </cols>
  <sheetData>
    <row r="1" ht="36" customHeight="1">
      <c r="A1" s="1" t="inlineStr">
        <is>
          <t>Sections table (edit or extend)</t>
        </is>
      </c>
      <c r="B1" s="2" t="n"/>
      <c r="C1" s="2" t="n"/>
      <c r="D1" s="2" t="n"/>
      <c r="E1" s="2" t="n"/>
      <c r="F1" s="2" t="n"/>
      <c r="G1" s="2" t="n"/>
    </row>
    <row r="2" ht="18" customHeight="1">
      <c r="A2" s="3" t="inlineStr">
        <is>
          <t>Weight per metre in kilograms from standard European tables</t>
        </is>
      </c>
      <c r="B2" s="4" t="n"/>
      <c r="C2" s="4" t="n"/>
      <c r="D2" s="4" t="n"/>
      <c r="E2" s="4" t="n"/>
      <c r="F2" s="4" t="n"/>
      <c r="G2" s="4" t="n"/>
    </row>
    <row r="3"/>
    <row r="4" ht="26" customHeight="1">
      <c r="A4" s="7" t="inlineStr">
        <is>
          <t>Section</t>
        </is>
      </c>
      <c r="B4" s="7" t="inlineStr">
        <is>
          <t>Group</t>
        </is>
      </c>
      <c r="C4" s="7" t="inlineStr">
        <is>
          <t>kg/m</t>
        </is>
      </c>
      <c r="E4" s="8" t="inlineStr">
        <is>
          <t>Hollow section weight per metre</t>
        </is>
      </c>
      <c r="F4" s="21" t="n"/>
    </row>
    <row r="5">
      <c r="A5" s="9" t="inlineStr">
        <is>
          <t>IPE 80</t>
        </is>
      </c>
      <c r="B5" s="9" t="inlineStr">
        <is>
          <t>IPE</t>
        </is>
      </c>
      <c r="C5" s="11" t="n">
        <v>6</v>
      </c>
      <c r="E5" s="15" t="inlineStr">
        <is>
          <t>Density kg/m³</t>
        </is>
      </c>
      <c r="F5" s="10" t="n">
        <v>7850</v>
      </c>
    </row>
    <row r="6">
      <c r="A6" s="9" t="inlineStr">
        <is>
          <t>IPE 100</t>
        </is>
      </c>
      <c r="B6" s="9" t="inlineStr">
        <is>
          <t>IPE</t>
        </is>
      </c>
      <c r="C6" s="11" t="n">
        <v>8.1</v>
      </c>
      <c r="E6" s="15" t="inlineStr">
        <is>
          <t>Box width B mm</t>
        </is>
      </c>
      <c r="F6" s="22" t="n">
        <v>100</v>
      </c>
    </row>
    <row r="7">
      <c r="A7" s="9" t="inlineStr">
        <is>
          <t>IPE 120</t>
        </is>
      </c>
      <c r="B7" s="9" t="inlineStr">
        <is>
          <t>IPE</t>
        </is>
      </c>
      <c r="C7" s="11" t="n">
        <v>10.4</v>
      </c>
      <c r="E7" s="15" t="inlineStr">
        <is>
          <t>Box height H mm</t>
        </is>
      </c>
      <c r="F7" s="22" t="n">
        <v>100</v>
      </c>
    </row>
    <row r="8">
      <c r="A8" s="9" t="inlineStr">
        <is>
          <t>IPE 140</t>
        </is>
      </c>
      <c r="B8" s="9" t="inlineStr">
        <is>
          <t>IPE</t>
        </is>
      </c>
      <c r="C8" s="11" t="n">
        <v>12.9</v>
      </c>
      <c r="E8" s="15" t="inlineStr">
        <is>
          <t>Thickness t mm</t>
        </is>
      </c>
      <c r="F8" s="22" t="n">
        <v>5</v>
      </c>
    </row>
    <row r="9">
      <c r="A9" s="9" t="inlineStr">
        <is>
          <t>IPE 160</t>
        </is>
      </c>
      <c r="B9" s="9" t="inlineStr">
        <is>
          <t>IPE</t>
        </is>
      </c>
      <c r="C9" s="11" t="n">
        <v>15.8</v>
      </c>
      <c r="E9" s="15" t="inlineStr">
        <is>
          <t>kg/m of the box section</t>
        </is>
      </c>
      <c r="F9" s="23">
        <f>ROUND(2*F8*(F6+F7-2*F8)*F5/1000000,2)</f>
        <v/>
      </c>
    </row>
    <row r="10">
      <c r="A10" s="9" t="inlineStr">
        <is>
          <t>IPE 180</t>
        </is>
      </c>
      <c r="B10" s="9" t="inlineStr">
        <is>
          <t>IPE</t>
        </is>
      </c>
      <c r="C10" s="11" t="n">
        <v>18.8</v>
      </c>
    </row>
    <row r="11">
      <c r="A11" s="9" t="inlineStr">
        <is>
          <t>IPE 200</t>
        </is>
      </c>
      <c r="B11" s="9" t="inlineStr">
        <is>
          <t>IPE</t>
        </is>
      </c>
      <c r="C11" s="11" t="n">
        <v>22.4</v>
      </c>
      <c r="E11" s="15" t="inlineStr">
        <is>
          <t>Pipe outer diameter D mm</t>
        </is>
      </c>
      <c r="F11" s="22" t="n">
        <v>114.3</v>
      </c>
    </row>
    <row r="12">
      <c r="A12" s="9" t="inlineStr">
        <is>
          <t>IPE 220</t>
        </is>
      </c>
      <c r="B12" s="9" t="inlineStr">
        <is>
          <t>IPE</t>
        </is>
      </c>
      <c r="C12" s="11" t="n">
        <v>26.2</v>
      </c>
      <c r="E12" s="15" t="inlineStr">
        <is>
          <t>Thickness t mm</t>
        </is>
      </c>
      <c r="F12" s="22" t="n">
        <v>4</v>
      </c>
    </row>
    <row r="13">
      <c r="A13" s="9" t="inlineStr">
        <is>
          <t>IPE 240</t>
        </is>
      </c>
      <c r="B13" s="9" t="inlineStr">
        <is>
          <t>IPE</t>
        </is>
      </c>
      <c r="C13" s="11" t="n">
        <v>30.7</v>
      </c>
      <c r="E13" s="15" t="inlineStr">
        <is>
          <t>kg/m of the pipe</t>
        </is>
      </c>
      <c r="F13" s="23">
        <f>ROUND(PI()*F12*(F11-F12)*F5/1000000,2)</f>
        <v/>
      </c>
    </row>
    <row r="14">
      <c r="A14" s="9" t="inlineStr">
        <is>
          <t>IPE 270</t>
        </is>
      </c>
      <c r="B14" s="9" t="inlineStr">
        <is>
          <t>IPE</t>
        </is>
      </c>
      <c r="C14" s="11" t="n">
        <v>36.1</v>
      </c>
    </row>
    <row r="15" ht="40" customHeight="1">
      <c r="A15" s="9" t="inlineStr">
        <is>
          <t>IPE 300</t>
        </is>
      </c>
      <c r="B15" s="9" t="inlineStr">
        <is>
          <t>IPE</t>
        </is>
      </c>
      <c r="C15" s="11" t="n">
        <v>42.2</v>
      </c>
      <c r="E15" s="24" t="inlineStr">
        <is>
          <t>Corner radii are ignored (a small difference). Type the result in the "Custom kg/m" column of the takeoff.</t>
        </is>
      </c>
    </row>
    <row r="16">
      <c r="A16" s="9" t="inlineStr">
        <is>
          <t>IPE 330</t>
        </is>
      </c>
      <c r="B16" s="9" t="inlineStr">
        <is>
          <t>IPE</t>
        </is>
      </c>
      <c r="C16" s="11" t="n">
        <v>49.1</v>
      </c>
    </row>
    <row r="17">
      <c r="A17" s="9" t="inlineStr">
        <is>
          <t>IPE 360</t>
        </is>
      </c>
      <c r="B17" s="9" t="inlineStr">
        <is>
          <t>IPE</t>
        </is>
      </c>
      <c r="C17" s="11" t="n">
        <v>57.1</v>
      </c>
    </row>
    <row r="18">
      <c r="A18" s="9" t="inlineStr">
        <is>
          <t>IPE 400</t>
        </is>
      </c>
      <c r="B18" s="9" t="inlineStr">
        <is>
          <t>IPE</t>
        </is>
      </c>
      <c r="C18" s="11" t="n">
        <v>66.3</v>
      </c>
    </row>
    <row r="19">
      <c r="A19" s="9" t="inlineStr">
        <is>
          <t>IPE 450</t>
        </is>
      </c>
      <c r="B19" s="9" t="inlineStr">
        <is>
          <t>IPE</t>
        </is>
      </c>
      <c r="C19" s="11" t="n">
        <v>77.59999999999999</v>
      </c>
    </row>
    <row r="20">
      <c r="A20" s="9" t="inlineStr">
        <is>
          <t>IPE 500</t>
        </is>
      </c>
      <c r="B20" s="9" t="inlineStr">
        <is>
          <t>IPE</t>
        </is>
      </c>
      <c r="C20" s="11" t="n">
        <v>90.7</v>
      </c>
    </row>
    <row r="21">
      <c r="A21" s="9" t="inlineStr">
        <is>
          <t>IPE 550</t>
        </is>
      </c>
      <c r="B21" s="9" t="inlineStr">
        <is>
          <t>IPE</t>
        </is>
      </c>
      <c r="C21" s="11" t="n">
        <v>106</v>
      </c>
    </row>
    <row r="22">
      <c r="A22" s="9" t="inlineStr">
        <is>
          <t>IPE 600</t>
        </is>
      </c>
      <c r="B22" s="9" t="inlineStr">
        <is>
          <t>IPE</t>
        </is>
      </c>
      <c r="C22" s="11" t="n">
        <v>122</v>
      </c>
    </row>
    <row r="23">
      <c r="A23" s="9" t="inlineStr">
        <is>
          <t>HEA 100</t>
        </is>
      </c>
      <c r="B23" s="9" t="inlineStr">
        <is>
          <t>HEA</t>
        </is>
      </c>
      <c r="C23" s="11" t="n">
        <v>16.7</v>
      </c>
    </row>
    <row r="24">
      <c r="A24" s="9" t="inlineStr">
        <is>
          <t>HEA 120</t>
        </is>
      </c>
      <c r="B24" s="9" t="inlineStr">
        <is>
          <t>HEA</t>
        </is>
      </c>
      <c r="C24" s="11" t="n">
        <v>19.9</v>
      </c>
    </row>
    <row r="25">
      <c r="A25" s="9" t="inlineStr">
        <is>
          <t>HEA 140</t>
        </is>
      </c>
      <c r="B25" s="9" t="inlineStr">
        <is>
          <t>HEA</t>
        </is>
      </c>
      <c r="C25" s="11" t="n">
        <v>24.7</v>
      </c>
    </row>
    <row r="26">
      <c r="A26" s="9" t="inlineStr">
        <is>
          <t>HEA 160</t>
        </is>
      </c>
      <c r="B26" s="9" t="inlineStr">
        <is>
          <t>HEA</t>
        </is>
      </c>
      <c r="C26" s="11" t="n">
        <v>30.4</v>
      </c>
    </row>
    <row r="27">
      <c r="A27" s="9" t="inlineStr">
        <is>
          <t>HEA 180</t>
        </is>
      </c>
      <c r="B27" s="9" t="inlineStr">
        <is>
          <t>HEA</t>
        </is>
      </c>
      <c r="C27" s="11" t="n">
        <v>35.5</v>
      </c>
    </row>
    <row r="28">
      <c r="A28" s="9" t="inlineStr">
        <is>
          <t>HEA 200</t>
        </is>
      </c>
      <c r="B28" s="9" t="inlineStr">
        <is>
          <t>HEA</t>
        </is>
      </c>
      <c r="C28" s="11" t="n">
        <v>42.3</v>
      </c>
    </row>
    <row r="29">
      <c r="A29" s="9" t="inlineStr">
        <is>
          <t>HEA 220</t>
        </is>
      </c>
      <c r="B29" s="9" t="inlineStr">
        <is>
          <t>HEA</t>
        </is>
      </c>
      <c r="C29" s="11" t="n">
        <v>50.5</v>
      </c>
    </row>
    <row r="30">
      <c r="A30" s="9" t="inlineStr">
        <is>
          <t>HEA 240</t>
        </is>
      </c>
      <c r="B30" s="9" t="inlineStr">
        <is>
          <t>HEA</t>
        </is>
      </c>
      <c r="C30" s="11" t="n">
        <v>60.3</v>
      </c>
    </row>
    <row r="31">
      <c r="A31" s="9" t="inlineStr">
        <is>
          <t>HEA 260</t>
        </is>
      </c>
      <c r="B31" s="9" t="inlineStr">
        <is>
          <t>HEA</t>
        </is>
      </c>
      <c r="C31" s="11" t="n">
        <v>68.2</v>
      </c>
    </row>
    <row r="32">
      <c r="A32" s="9" t="inlineStr">
        <is>
          <t>HEA 280</t>
        </is>
      </c>
      <c r="B32" s="9" t="inlineStr">
        <is>
          <t>HEA</t>
        </is>
      </c>
      <c r="C32" s="11" t="n">
        <v>76.40000000000001</v>
      </c>
    </row>
    <row r="33">
      <c r="A33" s="9" t="inlineStr">
        <is>
          <t>HEA 300</t>
        </is>
      </c>
      <c r="B33" s="9" t="inlineStr">
        <is>
          <t>HEA</t>
        </is>
      </c>
      <c r="C33" s="11" t="n">
        <v>88.3</v>
      </c>
    </row>
    <row r="34">
      <c r="A34" s="9" t="inlineStr">
        <is>
          <t>HEB 100</t>
        </is>
      </c>
      <c r="B34" s="9" t="inlineStr">
        <is>
          <t>HEB</t>
        </is>
      </c>
      <c r="C34" s="11" t="n">
        <v>20.4</v>
      </c>
    </row>
    <row r="35">
      <c r="A35" s="9" t="inlineStr">
        <is>
          <t>HEB 120</t>
        </is>
      </c>
      <c r="B35" s="9" t="inlineStr">
        <is>
          <t>HEB</t>
        </is>
      </c>
      <c r="C35" s="11" t="n">
        <v>26.7</v>
      </c>
    </row>
    <row r="36">
      <c r="A36" s="9" t="inlineStr">
        <is>
          <t>HEB 140</t>
        </is>
      </c>
      <c r="B36" s="9" t="inlineStr">
        <is>
          <t>HEB</t>
        </is>
      </c>
      <c r="C36" s="11" t="n">
        <v>33.7</v>
      </c>
    </row>
    <row r="37">
      <c r="A37" s="9" t="inlineStr">
        <is>
          <t>HEB 160</t>
        </is>
      </c>
      <c r="B37" s="9" t="inlineStr">
        <is>
          <t>HEB</t>
        </is>
      </c>
      <c r="C37" s="11" t="n">
        <v>42.6</v>
      </c>
    </row>
    <row r="38">
      <c r="A38" s="9" t="inlineStr">
        <is>
          <t>HEB 180</t>
        </is>
      </c>
      <c r="B38" s="9" t="inlineStr">
        <is>
          <t>HEB</t>
        </is>
      </c>
      <c r="C38" s="11" t="n">
        <v>51.2</v>
      </c>
    </row>
    <row r="39">
      <c r="A39" s="9" t="inlineStr">
        <is>
          <t>HEB 200</t>
        </is>
      </c>
      <c r="B39" s="9" t="inlineStr">
        <is>
          <t>HEB</t>
        </is>
      </c>
      <c r="C39" s="11" t="n">
        <v>61.3</v>
      </c>
    </row>
    <row r="40">
      <c r="A40" s="9" t="inlineStr">
        <is>
          <t>HEB 220</t>
        </is>
      </c>
      <c r="B40" s="9" t="inlineStr">
        <is>
          <t>HEB</t>
        </is>
      </c>
      <c r="C40" s="11" t="n">
        <v>71.5</v>
      </c>
    </row>
    <row r="41">
      <c r="A41" s="9" t="inlineStr">
        <is>
          <t>HEB 240</t>
        </is>
      </c>
      <c r="B41" s="9" t="inlineStr">
        <is>
          <t>HEB</t>
        </is>
      </c>
      <c r="C41" s="11" t="n">
        <v>83.2</v>
      </c>
    </row>
    <row r="42">
      <c r="A42" s="9" t="inlineStr">
        <is>
          <t>HEB 260</t>
        </is>
      </c>
      <c r="B42" s="9" t="inlineStr">
        <is>
          <t>HEB</t>
        </is>
      </c>
      <c r="C42" s="11" t="n">
        <v>93</v>
      </c>
    </row>
    <row r="43">
      <c r="A43" s="9" t="inlineStr">
        <is>
          <t>HEB 280</t>
        </is>
      </c>
      <c r="B43" s="9" t="inlineStr">
        <is>
          <t>HEB</t>
        </is>
      </c>
      <c r="C43" s="11" t="n">
        <v>103</v>
      </c>
    </row>
    <row r="44">
      <c r="A44" s="9" t="inlineStr">
        <is>
          <t>HEB 300</t>
        </is>
      </c>
      <c r="B44" s="9" t="inlineStr">
        <is>
          <t>HEB</t>
        </is>
      </c>
      <c r="C44" s="11" t="n">
        <v>117</v>
      </c>
    </row>
    <row r="45">
      <c r="A45" s="9" t="inlineStr">
        <is>
          <t>UPN 80</t>
        </is>
      </c>
      <c r="B45" s="9" t="inlineStr">
        <is>
          <t>UPN</t>
        </is>
      </c>
      <c r="C45" s="11" t="n">
        <v>8.640000000000001</v>
      </c>
    </row>
    <row r="46">
      <c r="A46" s="9" t="inlineStr">
        <is>
          <t>UPN 100</t>
        </is>
      </c>
      <c r="B46" s="9" t="inlineStr">
        <is>
          <t>UPN</t>
        </is>
      </c>
      <c r="C46" s="11" t="n">
        <v>10.6</v>
      </c>
    </row>
    <row r="47">
      <c r="A47" s="9" t="inlineStr">
        <is>
          <t>UPN 120</t>
        </is>
      </c>
      <c r="B47" s="9" t="inlineStr">
        <is>
          <t>UPN</t>
        </is>
      </c>
      <c r="C47" s="11" t="n">
        <v>13.4</v>
      </c>
    </row>
    <row r="48">
      <c r="A48" s="9" t="inlineStr">
        <is>
          <t>UPN 140</t>
        </is>
      </c>
      <c r="B48" s="9" t="inlineStr">
        <is>
          <t>UPN</t>
        </is>
      </c>
      <c r="C48" s="11" t="n">
        <v>16</v>
      </c>
    </row>
    <row r="49">
      <c r="A49" s="9" t="inlineStr">
        <is>
          <t>UPN 160</t>
        </is>
      </c>
      <c r="B49" s="9" t="inlineStr">
        <is>
          <t>UPN</t>
        </is>
      </c>
      <c r="C49" s="11" t="n">
        <v>18.8</v>
      </c>
    </row>
    <row r="50">
      <c r="A50" s="9" t="inlineStr">
        <is>
          <t>UPN 180</t>
        </is>
      </c>
      <c r="B50" s="9" t="inlineStr">
        <is>
          <t>UPN</t>
        </is>
      </c>
      <c r="C50" s="11" t="n">
        <v>22</v>
      </c>
    </row>
    <row r="51">
      <c r="A51" s="9" t="inlineStr">
        <is>
          <t>UPN 200</t>
        </is>
      </c>
      <c r="B51" s="9" t="inlineStr">
        <is>
          <t>UPN</t>
        </is>
      </c>
      <c r="C51" s="11" t="n">
        <v>25.3</v>
      </c>
    </row>
    <row r="52">
      <c r="A52" s="9" t="inlineStr">
        <is>
          <t>L 40×40×4</t>
        </is>
      </c>
      <c r="B52" s="9" t="inlineStr">
        <is>
          <t>L</t>
        </is>
      </c>
      <c r="C52" s="11" t="n">
        <v>2.42</v>
      </c>
    </row>
    <row r="53">
      <c r="A53" s="9" t="inlineStr">
        <is>
          <t>L 50×50×5</t>
        </is>
      </c>
      <c r="B53" s="9" t="inlineStr">
        <is>
          <t>L</t>
        </is>
      </c>
      <c r="C53" s="11" t="n">
        <v>3.77</v>
      </c>
    </row>
    <row r="54">
      <c r="A54" s="9" t="inlineStr">
        <is>
          <t>L 60×60×6</t>
        </is>
      </c>
      <c r="B54" s="9" t="inlineStr">
        <is>
          <t>L</t>
        </is>
      </c>
      <c r="C54" s="11" t="n">
        <v>5.42</v>
      </c>
    </row>
    <row r="55">
      <c r="A55" s="9" t="inlineStr">
        <is>
          <t>L 70×70×7</t>
        </is>
      </c>
      <c r="B55" s="9" t="inlineStr">
        <is>
          <t>L</t>
        </is>
      </c>
      <c r="C55" s="11" t="n">
        <v>7.38</v>
      </c>
    </row>
    <row r="56">
      <c r="A56" s="9" t="inlineStr">
        <is>
          <t>L 80×80×8</t>
        </is>
      </c>
      <c r="B56" s="9" t="inlineStr">
        <is>
          <t>L</t>
        </is>
      </c>
      <c r="C56" s="11" t="n">
        <v>9.66</v>
      </c>
    </row>
    <row r="57">
      <c r="A57" s="9" t="inlineStr">
        <is>
          <t>L 100×100×10</t>
        </is>
      </c>
      <c r="B57" s="9" t="inlineStr">
        <is>
          <t>L</t>
        </is>
      </c>
      <c r="C57" s="11" t="n">
        <v>15.1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E15:G15"/>
    <mergeCell ref="E4:F4"/>
    <mergeCell ref="A2:G2"/>
    <mergeCell ref="A1:G1"/>
  </mergeCells>
  <dataValidations count="1">
    <dataValidation sqref="F5:F13" showDropDown="0" showInputMessage="0" showErrorMessage="1" allowBlank="1" errorTitle="Sheetaky" error="Enter a number between 0 and 1000000.0" type="decimal" operator="between">
      <formula1>0</formula1>
      <formula2>1000000.0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G25"/>
  <sheetViews>
    <sheetView showGridLines="0" rightToLeft="0" zoomScale="10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3" customWidth="1" min="3" max="3"/>
    <col width="13" customWidth="1" min="4" max="4"/>
    <col width="13" customWidth="1" min="5" max="5"/>
    <col width="14" customWidth="1" min="6" max="6"/>
    <col width="15" customWidth="1" min="7" max="7"/>
  </cols>
  <sheetData>
    <row r="1" ht="36" customHeight="1">
      <c r="A1" s="1" t="inlineStr">
        <is>
          <t>Plates and sheets</t>
        </is>
      </c>
      <c r="B1" s="2" t="n"/>
      <c r="C1" s="2" t="n"/>
      <c r="D1" s="2" t="n"/>
      <c r="E1" s="2" t="n"/>
      <c r="F1" s="2" t="n"/>
      <c r="G1" s="2" t="n"/>
    </row>
    <row r="2" ht="18" customHeight="1">
      <c r="A2" s="3" t="inlineStr">
        <is>
          <t>Weight = thickness × width × length × density</t>
        </is>
      </c>
      <c r="B2" s="4" t="n"/>
      <c r="C2" s="4" t="n"/>
      <c r="D2" s="4" t="n"/>
      <c r="E2" s="4" t="n"/>
      <c r="F2" s="4" t="n"/>
      <c r="G2" s="4" t="n"/>
    </row>
    <row r="3"/>
    <row r="4" ht="34" customHeight="1">
      <c r="A4" s="7" t="inlineStr">
        <is>
          <t>Mark</t>
        </is>
      </c>
      <c r="B4" s="7" t="inlineStr">
        <is>
          <t>Qty</t>
        </is>
      </c>
      <c r="C4" s="7" t="inlineStr">
        <is>
          <t>Thickness mm</t>
        </is>
      </c>
      <c r="D4" s="7" t="inlineStr">
        <is>
          <t>Width mm</t>
        </is>
      </c>
      <c r="E4" s="7" t="inlineStr">
        <is>
          <t>Length mm</t>
        </is>
      </c>
      <c r="F4" s="7" t="inlineStr">
        <is>
          <t>Each (kg)</t>
        </is>
      </c>
      <c r="G4" s="7" t="inlineStr">
        <is>
          <t>Total (kg)</t>
        </is>
      </c>
    </row>
    <row r="5">
      <c r="A5" s="9" t="inlineStr">
        <is>
          <t>PL1</t>
        </is>
      </c>
      <c r="B5" s="10" t="n">
        <v>24</v>
      </c>
      <c r="C5" s="22" t="n">
        <v>12</v>
      </c>
      <c r="D5" s="22" t="n">
        <v>300</v>
      </c>
      <c r="E5" s="22" t="n">
        <v>450</v>
      </c>
      <c r="F5" s="25">
        <f>IF(AND(ISNUMBER(C5),ISNUMBER(D5),ISNUMBER(E5)),ROUND(C5*D5*E5*'Sections table'!$F$5/1000000000,3),0)</f>
        <v/>
      </c>
      <c r="G5" s="13">
        <f>ROUND(N(B5)*F5,2)</f>
        <v/>
      </c>
    </row>
    <row r="6">
      <c r="A6" s="9" t="inlineStr">
        <is>
          <t>PL2</t>
        </is>
      </c>
      <c r="B6" s="10" t="n">
        <v>8</v>
      </c>
      <c r="C6" s="22" t="n">
        <v>16</v>
      </c>
      <c r="D6" s="22" t="n">
        <v>200</v>
      </c>
      <c r="E6" s="22" t="n">
        <v>200</v>
      </c>
      <c r="F6" s="25">
        <f>IF(AND(ISNUMBER(C6),ISNUMBER(D6),ISNUMBER(E6)),ROUND(C6*D6*E6*'Sections table'!$F$5/1000000000,3),0)</f>
        <v/>
      </c>
      <c r="G6" s="13">
        <f>ROUND(N(B6)*F6,2)</f>
        <v/>
      </c>
    </row>
    <row r="7">
      <c r="A7" s="9" t="inlineStr">
        <is>
          <t>PL3</t>
        </is>
      </c>
      <c r="B7" s="10" t="n">
        <v>4</v>
      </c>
      <c r="C7" s="22" t="n">
        <v>20</v>
      </c>
      <c r="D7" s="22" t="n">
        <v>500</v>
      </c>
      <c r="E7" s="22" t="n">
        <v>600</v>
      </c>
      <c r="F7" s="25">
        <f>IF(AND(ISNUMBER(C7),ISNUMBER(D7),ISNUMBER(E7)),ROUND(C7*D7*E7*'Sections table'!$F$5/1000000000,3),0)</f>
        <v/>
      </c>
      <c r="G7" s="13">
        <f>ROUND(N(B7)*F7,2)</f>
        <v/>
      </c>
    </row>
    <row r="8">
      <c r="A8" s="9" t="n"/>
      <c r="B8" s="10" t="n"/>
      <c r="C8" s="22" t="n"/>
      <c r="D8" s="22" t="n"/>
      <c r="E8" s="22" t="n"/>
      <c r="F8" s="25">
        <f>IF(AND(ISNUMBER(C8),ISNUMBER(D8),ISNUMBER(E8)),ROUND(C8*D8*E8*'Sections table'!$F$5/1000000000,3),0)</f>
        <v/>
      </c>
      <c r="G8" s="13">
        <f>ROUND(N(B8)*F8,2)</f>
        <v/>
      </c>
    </row>
    <row r="9">
      <c r="A9" s="9" t="n"/>
      <c r="B9" s="10" t="n"/>
      <c r="C9" s="22" t="n"/>
      <c r="D9" s="22" t="n"/>
      <c r="E9" s="22" t="n"/>
      <c r="F9" s="25">
        <f>IF(AND(ISNUMBER(C9),ISNUMBER(D9),ISNUMBER(E9)),ROUND(C9*D9*E9*'Sections table'!$F$5/1000000000,3),0)</f>
        <v/>
      </c>
      <c r="G9" s="13">
        <f>ROUND(N(B9)*F9,2)</f>
        <v/>
      </c>
    </row>
    <row r="10">
      <c r="A10" s="9" t="n"/>
      <c r="B10" s="10" t="n"/>
      <c r="C10" s="22" t="n"/>
      <c r="D10" s="22" t="n"/>
      <c r="E10" s="22" t="n"/>
      <c r="F10" s="25">
        <f>IF(AND(ISNUMBER(C10),ISNUMBER(D10),ISNUMBER(E10)),ROUND(C10*D10*E10*'Sections table'!$F$5/1000000000,3),0)</f>
        <v/>
      </c>
      <c r="G10" s="13">
        <f>ROUND(N(B10)*F10,2)</f>
        <v/>
      </c>
    </row>
    <row r="11">
      <c r="A11" s="9" t="n"/>
      <c r="B11" s="10" t="n"/>
      <c r="C11" s="22" t="n"/>
      <c r="D11" s="22" t="n"/>
      <c r="E11" s="22" t="n"/>
      <c r="F11" s="25">
        <f>IF(AND(ISNUMBER(C11),ISNUMBER(D11),ISNUMBER(E11)),ROUND(C11*D11*E11*'Sections table'!$F$5/1000000000,3),0)</f>
        <v/>
      </c>
      <c r="G11" s="13">
        <f>ROUND(N(B11)*F11,2)</f>
        <v/>
      </c>
    </row>
    <row r="12">
      <c r="A12" s="9" t="n"/>
      <c r="B12" s="10" t="n"/>
      <c r="C12" s="22" t="n"/>
      <c r="D12" s="22" t="n"/>
      <c r="E12" s="22" t="n"/>
      <c r="F12" s="25">
        <f>IF(AND(ISNUMBER(C12),ISNUMBER(D12),ISNUMBER(E12)),ROUND(C12*D12*E12*'Sections table'!$F$5/1000000000,3),0)</f>
        <v/>
      </c>
      <c r="G12" s="13">
        <f>ROUND(N(B12)*F12,2)</f>
        <v/>
      </c>
    </row>
    <row r="13">
      <c r="A13" s="9" t="n"/>
      <c r="B13" s="10" t="n"/>
      <c r="C13" s="22" t="n"/>
      <c r="D13" s="22" t="n"/>
      <c r="E13" s="22" t="n"/>
      <c r="F13" s="25">
        <f>IF(AND(ISNUMBER(C13),ISNUMBER(D13),ISNUMBER(E13)),ROUND(C13*D13*E13*'Sections table'!$F$5/1000000000,3),0)</f>
        <v/>
      </c>
      <c r="G13" s="13">
        <f>ROUND(N(B13)*F13,2)</f>
        <v/>
      </c>
    </row>
    <row r="14">
      <c r="A14" s="9" t="n"/>
      <c r="B14" s="10" t="n"/>
      <c r="C14" s="22" t="n"/>
      <c r="D14" s="22" t="n"/>
      <c r="E14" s="22" t="n"/>
      <c r="F14" s="25">
        <f>IF(AND(ISNUMBER(C14),ISNUMBER(D14),ISNUMBER(E14)),ROUND(C14*D14*E14*'Sections table'!$F$5/1000000000,3),0)</f>
        <v/>
      </c>
      <c r="G14" s="13">
        <f>ROUND(N(B14)*F14,2)</f>
        <v/>
      </c>
    </row>
    <row r="15">
      <c r="A15" s="9" t="n"/>
      <c r="B15" s="10" t="n"/>
      <c r="C15" s="22" t="n"/>
      <c r="D15" s="22" t="n"/>
      <c r="E15" s="22" t="n"/>
      <c r="F15" s="25">
        <f>IF(AND(ISNUMBER(C15),ISNUMBER(D15),ISNUMBER(E15)),ROUND(C15*D15*E15*'Sections table'!$F$5/1000000000,3),0)</f>
        <v/>
      </c>
      <c r="G15" s="13">
        <f>ROUND(N(B15)*F15,2)</f>
        <v/>
      </c>
    </row>
    <row r="16">
      <c r="A16" s="9" t="n"/>
      <c r="B16" s="10" t="n"/>
      <c r="C16" s="22" t="n"/>
      <c r="D16" s="22" t="n"/>
      <c r="E16" s="22" t="n"/>
      <c r="F16" s="25">
        <f>IF(AND(ISNUMBER(C16),ISNUMBER(D16),ISNUMBER(E16)),ROUND(C16*D16*E16*'Sections table'!$F$5/1000000000,3),0)</f>
        <v/>
      </c>
      <c r="G16" s="13">
        <f>ROUND(N(B16)*F16,2)</f>
        <v/>
      </c>
    </row>
    <row r="17">
      <c r="A17" s="9" t="n"/>
      <c r="B17" s="10" t="n"/>
      <c r="C17" s="22" t="n"/>
      <c r="D17" s="22" t="n"/>
      <c r="E17" s="22" t="n"/>
      <c r="F17" s="25">
        <f>IF(AND(ISNUMBER(C17),ISNUMBER(D17),ISNUMBER(E17)),ROUND(C17*D17*E17*'Sections table'!$F$5/1000000000,3),0)</f>
        <v/>
      </c>
      <c r="G17" s="13">
        <f>ROUND(N(B17)*F17,2)</f>
        <v/>
      </c>
    </row>
    <row r="18">
      <c r="A18" s="9" t="n"/>
      <c r="B18" s="10" t="n"/>
      <c r="C18" s="22" t="n"/>
      <c r="D18" s="22" t="n"/>
      <c r="E18" s="22" t="n"/>
      <c r="F18" s="25">
        <f>IF(AND(ISNUMBER(C18),ISNUMBER(D18),ISNUMBER(E18)),ROUND(C18*D18*E18*'Sections table'!$F$5/1000000000,3),0)</f>
        <v/>
      </c>
      <c r="G18" s="13">
        <f>ROUND(N(B18)*F18,2)</f>
        <v/>
      </c>
    </row>
    <row r="19">
      <c r="A19" s="9" t="n"/>
      <c r="B19" s="10" t="n"/>
      <c r="C19" s="22" t="n"/>
      <c r="D19" s="22" t="n"/>
      <c r="E19" s="22" t="n"/>
      <c r="F19" s="25">
        <f>IF(AND(ISNUMBER(C19),ISNUMBER(D19),ISNUMBER(E19)),ROUND(C19*D19*E19*'Sections table'!$F$5/1000000000,3),0)</f>
        <v/>
      </c>
      <c r="G19" s="13">
        <f>ROUND(N(B19)*F19,2)</f>
        <v/>
      </c>
    </row>
    <row r="20">
      <c r="A20" s="9" t="n"/>
      <c r="B20" s="10" t="n"/>
      <c r="C20" s="22" t="n"/>
      <c r="D20" s="22" t="n"/>
      <c r="E20" s="22" t="n"/>
      <c r="F20" s="25">
        <f>IF(AND(ISNUMBER(C20),ISNUMBER(D20),ISNUMBER(E20)),ROUND(C20*D20*E20*'Sections table'!$F$5/1000000000,3),0)</f>
        <v/>
      </c>
      <c r="G20" s="13">
        <f>ROUND(N(B20)*F20,2)</f>
        <v/>
      </c>
    </row>
    <row r="21">
      <c r="A21" s="9" t="n"/>
      <c r="B21" s="10" t="n"/>
      <c r="C21" s="22" t="n"/>
      <c r="D21" s="22" t="n"/>
      <c r="E21" s="22" t="n"/>
      <c r="F21" s="25">
        <f>IF(AND(ISNUMBER(C21),ISNUMBER(D21),ISNUMBER(E21)),ROUND(C21*D21*E21*'Sections table'!$F$5/1000000000,3),0)</f>
        <v/>
      </c>
      <c r="G21" s="13">
        <f>ROUND(N(B21)*F21,2)</f>
        <v/>
      </c>
    </row>
    <row r="22">
      <c r="A22" s="9" t="n"/>
      <c r="B22" s="10" t="n"/>
      <c r="C22" s="22" t="n"/>
      <c r="D22" s="22" t="n"/>
      <c r="E22" s="22" t="n"/>
      <c r="F22" s="25">
        <f>IF(AND(ISNUMBER(C22),ISNUMBER(D22),ISNUMBER(E22)),ROUND(C22*D22*E22*'Sections table'!$F$5/1000000000,3),0)</f>
        <v/>
      </c>
      <c r="G22" s="13">
        <f>ROUND(N(B22)*F22,2)</f>
        <v/>
      </c>
    </row>
    <row r="23">
      <c r="A23" s="9" t="n"/>
      <c r="B23" s="10" t="n"/>
      <c r="C23" s="22" t="n"/>
      <c r="D23" s="22" t="n"/>
      <c r="E23" s="22" t="n"/>
      <c r="F23" s="25">
        <f>IF(AND(ISNUMBER(C23),ISNUMBER(D23),ISNUMBER(E23)),ROUND(C23*D23*E23*'Sections table'!$F$5/1000000000,3),0)</f>
        <v/>
      </c>
      <c r="G23" s="13">
        <f>ROUND(N(B23)*F23,2)</f>
        <v/>
      </c>
    </row>
    <row r="24">
      <c r="A24" s="9" t="n"/>
      <c r="B24" s="10" t="n"/>
      <c r="C24" s="22" t="n"/>
      <c r="D24" s="22" t="n"/>
      <c r="E24" s="22" t="n"/>
      <c r="F24" s="25">
        <f>IF(AND(ISNUMBER(C24),ISNUMBER(D24),ISNUMBER(E24)),ROUND(C24*D24*E24*'Sections table'!$F$5/1000000000,3),0)</f>
        <v/>
      </c>
      <c r="G24" s="13">
        <f>ROUND(N(B24)*F24,2)</f>
        <v/>
      </c>
    </row>
    <row r="25">
      <c r="A25" s="26" t="inlineStr">
        <is>
          <t>Total</t>
        </is>
      </c>
      <c r="B25" s="27" t="inlineStr"/>
      <c r="C25" s="27" t="inlineStr"/>
      <c r="D25" s="27" t="inlineStr"/>
      <c r="E25" s="27" t="inlineStr"/>
      <c r="F25" s="27" t="inlineStr"/>
      <c r="G25" s="17">
        <f>SUM(G5:G24)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G2"/>
    <mergeCell ref="A1:G1"/>
  </mergeCells>
  <dataValidations count="1">
    <dataValidation sqref="B5:E24" showDropDown="0" showInputMessage="0" showErrorMessage="1" allowBlank="1" errorTitle="Sheetaky" error="Enter a number between 0 and 1000000000.0" type="decimal" operator="between">
      <formula1>0</formula1>
      <formula2>1000000000.0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Structural Steel Weight Takeoff: Sections, Plates and Cost per Ton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3"/>
    <row r="4" ht="22" customHeight="1">
      <c r="A4" s="5" t="inlineStr">
        <is>
          <t>What is this sheet?</t>
        </is>
      </c>
      <c r="B4" s="6" t="n"/>
    </row>
    <row r="5" ht="60" customHeight="1">
      <c r="A5" s="28" t="inlineStr">
        <is>
          <t>A sheet to take off the weight of structural steel: pick the section from the standard weight table (IPE, HEA, HEB, UPN and angles) or type a custom weight, enter quantity and length to get the weight, add plates by their dimensions, then the sheet adds a waste allowance and gives the quantity to order in tons and its cost.</t>
        </is>
      </c>
    </row>
    <row r="6"/>
    <row r="7" ht="22" customHeight="1">
      <c r="A7" s="5" t="inlineStr">
        <is>
          <t>Steps</t>
        </is>
      </c>
      <c r="B7" s="6" t="n"/>
    </row>
    <row r="8" ht="20" customHeight="1">
      <c r="A8" s="29" t="n">
        <v>1</v>
      </c>
      <c r="B8" s="28" t="inlineStr">
        <is>
          <t>In the "Takeoff" sheet enter the member mark, pick the section and enter quantity and length.</t>
        </is>
      </c>
    </row>
    <row r="9" ht="30" customHeight="1">
      <c r="A9" s="29" t="n">
        <v>2</v>
      </c>
      <c r="B9" s="28" t="inlineStr">
        <is>
          <t>For a section not in the table choose "Custom" and type its weight per metre (use the hollow section calculator on the sections table sheet).</t>
        </is>
      </c>
    </row>
    <row r="10" ht="30" customHeight="1">
      <c r="A10" s="29" t="n">
        <v>3</v>
      </c>
      <c r="B10" s="28" t="inlineStr">
        <is>
          <t>In the "Plates" sheet enter the thickness, width and length of each plate (dimensions in millimetres).</t>
        </is>
      </c>
    </row>
    <row r="11" ht="20" customHeight="1">
      <c r="A11" s="29" t="n">
        <v>4</v>
      </c>
      <c r="B11" s="28" t="inlineStr">
        <is>
          <t>Enter the waste percentage and price per ton to get the quantity to order and the cost.</t>
        </is>
      </c>
    </row>
    <row r="12"/>
    <row r="13" ht="22" customHeight="1">
      <c r="A13" s="5" t="inlineStr">
        <is>
          <t>Color legend</t>
        </is>
      </c>
      <c r="B13" s="6" t="n"/>
    </row>
    <row r="14">
      <c r="A14" s="30" t="inlineStr"/>
      <c r="B14" s="28" t="inlineStr">
        <is>
          <t>Input cell: type or choose your value here (blue text on yellow).</t>
        </is>
      </c>
    </row>
    <row r="15">
      <c r="A15" s="31" t="inlineStr"/>
      <c r="B15" s="28" t="inlineStr">
        <is>
          <t>Calculated cell: automatic formula, protected from accidental edits.</t>
        </is>
      </c>
    </row>
    <row r="16">
      <c r="A16" s="32" t="inlineStr"/>
      <c r="B16" s="28" t="inlineStr">
        <is>
          <t>Table and section headers.</t>
        </is>
      </c>
    </row>
    <row r="17"/>
    <row r="18" ht="22" customHeight="1">
      <c r="A18" s="5" t="inlineStr">
        <is>
          <t>Important notes</t>
        </is>
      </c>
      <c r="B18" s="6" t="n"/>
    </row>
    <row r="19" ht="30" customHeight="1">
      <c r="A19" s="33" t="inlineStr">
        <is>
          <t>•</t>
        </is>
      </c>
      <c r="B19" s="34" t="inlineStr">
        <is>
          <t>Weights come from the standard European tables; check your manufacturer’s catalogue since small differences are possible.</t>
        </is>
      </c>
    </row>
    <row r="20" ht="30" customHeight="1">
      <c r="A20" s="33" t="inlineStr">
        <is>
          <t>•</t>
        </is>
      </c>
      <c r="B20" s="34" t="inlineStr">
        <is>
          <t>The takeoff excludes bolts, welding, paint and fireproofing; add them as a percentage or separate item.</t>
        </is>
      </c>
    </row>
    <row r="21" ht="30" customHeight="1">
      <c r="A21" s="33" t="inlineStr">
        <is>
          <t>•</t>
        </is>
      </c>
      <c r="B21" s="34" t="inlineStr">
        <is>
          <t>Red means a section not found in the table (weight zero): pick from the list or type a custom weight.</t>
        </is>
      </c>
    </row>
    <row r="22" ht="30" customHeight="1">
      <c r="A22" s="33" t="inlineStr">
        <is>
          <t>•</t>
        </is>
      </c>
      <c r="B22" s="34" t="inlineStr">
        <is>
          <t>Sheets are protected without a password to keep formulas safe. To unprotect: Review → Unprotect Sheet.</t>
        </is>
      </c>
    </row>
    <row r="23" ht="20" customHeight="1">
      <c r="A23" s="33" t="inlineStr">
        <is>
          <t>•</t>
        </is>
      </c>
      <c r="B23" s="34" t="inlineStr">
        <is>
          <t>The data shown is a worked example. Clear it and type your own data in the yellow cells only.</t>
        </is>
      </c>
    </row>
    <row r="24" ht="20" customHeight="1">
      <c r="A24" s="33" t="inlineStr">
        <is>
          <t>•</t>
        </is>
      </c>
      <c r="B24" s="34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STL</dc:title>
  <dcterms:created xmlns:dcterms="http://purl.org/dc/terms/" xmlns:xsi="http://www.w3.org/2001/XMLSchema-instance" xsi:type="dcterms:W3CDTF">2026-10-23T01:12:46Z</dcterms:created>
  <dcterms:modified xmlns:dcterms="http://purl.org/dc/terms/" xmlns:xsi="http://www.w3.org/2001/XMLSchema-instance" xsi:type="dcterms:W3CDTF">2026-10-23T01:12:46Z</dcterms:modified>
</cp:coreProperties>
</file>