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وحة التوظيف" sheetId="1" state="visible" r:id="rId1"/>
    <sheet xmlns:r="http://schemas.openxmlformats.org/officeDocument/2006/relationships" name="المرشحون" sheetId="2" state="visible" r:id="rId2"/>
    <sheet xmlns:r="http://schemas.openxmlformats.org/officeDocument/2006/relationships" name="دليل الاستخدام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FFFF"/>
      <sz val="10"/>
    </font>
    <font>
      <name val="Calibri"/>
      <color rgb="003A1F12"/>
      <sz val="10"/>
    </font>
    <font>
      <name val="Calibri"/>
      <color rgb="001F4FB5"/>
      <sz val="10"/>
    </font>
    <font>
      <name val="Calibri"/>
      <color rgb="008A6A55"/>
      <sz val="10"/>
    </font>
    <font>
      <name val="Calibri"/>
      <b val="1"/>
      <color rgb="00FFFFFF"/>
      <sz val="20"/>
    </font>
    <font>
      <name val="Calibri"/>
      <i val="1"/>
      <color rgb="008A6A55"/>
      <sz val="9"/>
    </font>
    <font>
      <name val="Calibri"/>
      <b val="1"/>
      <color rgb="003A1F12"/>
      <sz val="10"/>
    </font>
    <font>
      <name val="Calibri"/>
      <b val="1"/>
      <color rgb="00FFFFFF"/>
      <sz val="9"/>
    </font>
    <font>
      <name val="Calibri"/>
      <b val="1"/>
      <color rgb="00FDBA74"/>
      <sz val="18"/>
    </font>
    <font>
      <name val="Calibri"/>
      <b val="1"/>
      <color rgb="008A6A55"/>
      <sz val="9"/>
    </font>
    <font>
      <name val="Calibri"/>
      <b val="1"/>
      <color rgb="00C2410C"/>
      <sz val="18"/>
    </font>
    <font>
      <name val="Calibri"/>
      <b val="1"/>
      <color rgb="007C2D12"/>
      <sz val="11"/>
    </font>
    <font>
      <name val="Calibri"/>
      <b val="1"/>
      <color rgb="00FDBA74"/>
      <sz val="10"/>
    </font>
  </fonts>
  <fills count="9">
    <fill>
      <patternFill/>
    </fill>
    <fill>
      <patternFill patternType="gray125"/>
    </fill>
    <fill>
      <patternFill patternType="solid">
        <fgColor rgb="00C2410C"/>
      </patternFill>
    </fill>
    <fill>
      <patternFill patternType="solid">
        <fgColor rgb="007C2D12"/>
      </patternFill>
    </fill>
    <fill>
      <patternFill patternType="solid">
        <fgColor rgb="00FFE7C7"/>
      </patternFill>
    </fill>
    <fill>
      <patternFill patternType="solid">
        <fgColor rgb="00FDEBD9"/>
      </patternFill>
    </fill>
    <fill>
      <patternFill patternType="solid">
        <fgColor rgb="00FFF6EC"/>
      </patternFill>
    </fill>
    <fill>
      <patternFill patternType="solid">
        <fgColor rgb="00FDBA74"/>
      </patternFill>
    </fill>
    <fill>
      <patternFill patternType="solid">
        <fgColor rgb="00FCE3CB"/>
      </patternFill>
    </fill>
  </fills>
  <borders count="4">
    <border>
      <left/>
      <right/>
      <top/>
      <bottom/>
      <diagonal/>
    </border>
    <border>
      <left style="thin">
        <color rgb="00EBC9A6"/>
      </left>
      <right style="thin">
        <color rgb="00EBC9A6"/>
      </right>
      <top style="thin">
        <color rgb="00EBC9A6"/>
      </top>
      <bottom style="thin">
        <color rgb="00EBC9A6"/>
      </bottom>
    </border>
    <border>
      <top style="medium">
        <color rgb="00FDBA74"/>
      </top>
    </border>
    <border/>
  </borders>
  <cellStyleXfs count="1">
    <xf numFmtId="0" fontId="0" fillId="0" borderId="0"/>
  </cellStyleXfs>
  <cellXfs count="42">
    <xf numFmtId="0" fontId="0" fillId="0" borderId="0" pivotButton="0" quotePrefix="0" xfId="0"/>
    <xf numFmtId="0" fontId="7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0" fillId="7" borderId="0" pivotButton="0" quotePrefix="0" xfId="0"/>
    <xf numFmtId="0" fontId="8" fillId="6" borderId="0" applyAlignment="1" pivotButton="0" quotePrefix="0" xfId="0">
      <alignment horizontal="center" vertical="center" wrapText="1" readingOrder="2"/>
    </xf>
    <xf numFmtId="0" fontId="0" fillId="6" borderId="0" pivotButton="0" quotePrefix="0" xfId="0"/>
    <xf numFmtId="0" fontId="9" fillId="6" borderId="1" applyAlignment="1" pivotButton="0" quotePrefix="0" xfId="0">
      <alignment horizontal="right" vertical="center" wrapText="1" readingOrder="2"/>
    </xf>
    <xf numFmtId="164" fontId="5" fillId="4" borderId="1" applyAlignment="1" applyProtection="1" pivotButton="0" quotePrefix="0" xfId="0">
      <alignment horizontal="center" vertical="center" wrapText="1" readingOrder="2"/>
      <protection locked="0" hidden="0"/>
    </xf>
    <xf numFmtId="0" fontId="10" fillId="3" borderId="2" applyAlignment="1" pivotButton="0" quotePrefix="0" xfId="0">
      <alignment horizontal="center" vertical="center" wrapText="1" readingOrder="2"/>
    </xf>
    <xf numFmtId="0" fontId="0" fillId="3" borderId="2" pivotButton="0" quotePrefix="0" xfId="0"/>
    <xf numFmtId="0" fontId="12" fillId="8" borderId="2" applyAlignment="1" pivotButton="0" quotePrefix="0" xfId="0">
      <alignment horizontal="center" vertical="center" wrapText="1" readingOrder="2"/>
    </xf>
    <xf numFmtId="0" fontId="0" fillId="8" borderId="2" pivotButton="0" quotePrefix="0" xfId="0"/>
    <xf numFmtId="1" fontId="11" fillId="2" borderId="3" applyAlignment="1" pivotButton="0" quotePrefix="0" xfId="0">
      <alignment horizontal="center" vertical="center" wrapText="1" readingOrder="2"/>
    </xf>
    <xf numFmtId="0" fontId="0" fillId="2" borderId="3" pivotButton="0" quotePrefix="0" xfId="0"/>
    <xf numFmtId="1" fontId="13" fillId="5" borderId="3" applyAlignment="1" pivotButton="0" quotePrefix="0" xfId="0">
      <alignment horizontal="center" vertical="center" wrapText="1" readingOrder="2"/>
    </xf>
    <xf numFmtId="0" fontId="0" fillId="5" borderId="3" pivotButton="0" quotePrefix="0" xfId="0"/>
    <xf numFmtId="9" fontId="13" fillId="5" borderId="3" applyAlignment="1" pivotButton="0" quotePrefix="0" xfId="0">
      <alignment horizontal="center" vertical="center" wrapText="1" readingOrder="2"/>
    </xf>
    <xf numFmtId="165" fontId="13" fillId="5" borderId="3" applyAlignment="1" pivotButton="0" quotePrefix="0" xfId="0">
      <alignment horizontal="center" vertical="center" wrapText="1" readingOrder="2"/>
    </xf>
    <xf numFmtId="0" fontId="3" fillId="2" borderId="1" applyAlignment="1" pivotButton="0" quotePrefix="0" xfId="0">
      <alignment horizontal="right" vertical="center" wrapText="1" readingOrder="2"/>
    </xf>
    <xf numFmtId="0" fontId="3" fillId="2" borderId="1" applyAlignment="1" pivotButton="0" quotePrefix="0" xfId="0">
      <alignment horizontal="center" vertical="center" wrapText="1" readingOrder="2"/>
    </xf>
    <xf numFmtId="1" fontId="4" fillId="5" borderId="1" applyAlignment="1" pivotButton="0" quotePrefix="0" xfId="0">
      <alignment horizontal="center" vertical="center" wrapText="1" readingOrder="2"/>
    </xf>
    <xf numFmtId="9" fontId="4" fillId="5" borderId="1" applyAlignment="1" pivotButton="0" quotePrefix="0" xfId="0">
      <alignment horizontal="center" vertical="center" wrapText="1" readingOrder="2"/>
    </xf>
    <xf numFmtId="0" fontId="4" fillId="6" borderId="1" applyAlignment="1" pivotButton="0" quotePrefix="0" xfId="0">
      <alignment horizontal="center" vertical="center" wrapText="1" readingOrder="2"/>
    </xf>
    <xf numFmtId="0" fontId="5" fillId="4" borderId="1" applyAlignment="1" applyProtection="1" pivotButton="0" quotePrefix="0" xfId="0">
      <alignment horizontal="right" vertical="center" wrapText="1" readingOrder="2"/>
      <protection locked="0" hidden="0"/>
    </xf>
    <xf numFmtId="1" fontId="5" fillId="4" borderId="1" applyAlignment="1" applyProtection="1" pivotButton="0" quotePrefix="0" xfId="0">
      <alignment horizontal="center" vertical="center" wrapText="1" readingOrder="2"/>
      <protection locked="0" hidden="0"/>
    </xf>
    <xf numFmtId="0" fontId="4" fillId="5" borderId="1" applyAlignment="1" pivotButton="0" quotePrefix="0" xfId="0">
      <alignment horizontal="center" vertical="center" wrapText="1" readingOrder="2"/>
    </xf>
    <xf numFmtId="0" fontId="9" fillId="5" borderId="1" applyAlignment="1" pivotButton="0" quotePrefix="0" xfId="0">
      <alignment horizontal="center" vertical="center" wrapText="1" readingOrder="2"/>
    </xf>
    <xf numFmtId="0" fontId="1" fillId="2" borderId="0" applyAlignment="1" pivotButton="0" quotePrefix="0" xfId="0">
      <alignment horizontal="center" vertical="center" wrapText="1" readingOrder="2"/>
    </xf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6" fillId="0" borderId="1" applyAlignment="1" pivotButton="0" quotePrefix="0" xfId="0">
      <alignment horizontal="center" vertical="center" wrapText="1" readingOrder="2"/>
    </xf>
    <xf numFmtId="0" fontId="5" fillId="4" borderId="1" applyAlignment="1" applyProtection="1" pivotButton="0" quotePrefix="0" xfId="0">
      <alignment horizontal="center" vertical="center" wrapText="1" readingOrder="2"/>
      <protection locked="0" hidden="0"/>
    </xf>
    <xf numFmtId="165" fontId="5" fillId="4" borderId="1" applyAlignment="1" applyProtection="1" pivotButton="0" quotePrefix="0" xfId="0">
      <alignment horizontal="center" vertical="center" wrapText="1" readingOrder="2"/>
      <protection locked="0" hidden="0"/>
    </xf>
    <xf numFmtId="3" fontId="5" fillId="4" borderId="1" applyAlignment="1" applyProtection="1" pivotButton="0" quotePrefix="0" xfId="0">
      <alignment horizontal="center" vertical="center" wrapText="1" readingOrder="2"/>
      <protection locked="0" hidden="0"/>
    </xf>
    <xf numFmtId="0" fontId="4" fillId="0" borderId="1" applyAlignment="1" pivotButton="0" quotePrefix="0" xfId="0">
      <alignment horizontal="center" vertical="center" wrapText="1" readingOrder="2"/>
    </xf>
    <xf numFmtId="0" fontId="14" fillId="8" borderId="1" applyAlignment="1" pivotButton="0" quotePrefix="0" xfId="0">
      <alignment horizontal="right" vertical="center" wrapText="1" readingOrder="2"/>
    </xf>
    <xf numFmtId="0" fontId="0" fillId="8" borderId="1" pivotButton="0" quotePrefix="0" xfId="0"/>
    <xf numFmtId="0" fontId="4" fillId="0" borderId="1" applyAlignment="1" pivotButton="0" quotePrefix="0" xfId="0">
      <alignment horizontal="right" vertical="center" wrapText="1" readingOrder="2"/>
    </xf>
    <xf numFmtId="0" fontId="4" fillId="5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15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5">
    <dxf>
      <font>
        <name val="Calibri"/>
        <color rgb="003A1F12"/>
      </font>
      <fill>
        <patternFill patternType="solid">
          <fgColor rgb="00D5EBD0"/>
        </patternFill>
      </fill>
    </dxf>
    <dxf>
      <font>
        <name val="Calibri"/>
        <color rgb="003A1F12"/>
      </font>
      <fill>
        <patternFill patternType="solid">
          <fgColor rgb="00F8A9A9"/>
        </patternFill>
      </fill>
    </dxf>
    <dxf>
      <font>
        <name val="Calibri"/>
        <color rgb="003A1F12"/>
      </font>
      <fill>
        <patternFill patternType="solid">
          <fgColor rgb="00FFE699"/>
        </patternFill>
      </fill>
    </dxf>
    <dxf>
      <font>
        <name val="Calibri"/>
        <b val="1"/>
        <color rgb="003A1F12"/>
      </font>
      <fill>
        <patternFill patternType="solid">
          <fgColor rgb="00D5EBD0"/>
        </patternFill>
      </fill>
    </dxf>
    <dxf>
      <font>
        <name val="Calibri"/>
        <color rgb="003A1F12"/>
      </font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قمع التوظيف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C2410C"/>
            </a:solidFill>
            <a:ln xmlns:a="http://schemas.openxmlformats.org/drawingml/2006/main">
              <a:solidFill>
                <a:srgbClr val="C2410C"/>
              </a:solidFill>
              <a:prstDash val="solid"/>
            </a:ln>
          </spPr>
          <cat>
            <numRef>
              <f>'لوحة التوظيف'!$A$12:$A$17</f>
            </numRef>
          </cat>
          <val>
            <numRef>
              <f>'لوحة التوظيف'!$B$12:$B$17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المتقدمون حسب المصدر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C2410C"/>
            </a:solidFill>
            <a:ln xmlns:a="http://schemas.openxmlformats.org/drawingml/2006/main">
              <a:solidFill>
                <a:srgbClr val="C2410C"/>
              </a:solidFill>
              <a:prstDash val="solid"/>
            </a:ln>
          </spPr>
          <cat>
            <numRef>
              <f>'لوحة التوظيف'!$A$23:$A$28</f>
            </numRef>
          </cat>
          <val>
            <numRef>
              <f>'لوحة التوظيف'!$B$23:$B$28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22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30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DBA74"/>
    <outlinePr summaryBelow="1" summaryRight="1"/>
    <pageSetUpPr fitToPage="1"/>
  </sheetPr>
  <dimension ref="A1:M50"/>
  <sheetViews>
    <sheetView showGridLines="0" rightToLeft="1" zoomScale="100" workbookViewId="0">
      <selection activeCell="A1" sqref="A1"/>
    </sheetView>
  </sheetViews>
  <sheetFormatPr baseColWidth="8" defaultRowHeight="15"/>
  <cols>
    <col width="24" customWidth="1" min="1" max="1"/>
    <col width="11" customWidth="1" min="2" max="2"/>
    <col width="11" customWidth="1" min="3" max="3"/>
    <col width="11" customWidth="1" min="4" max="4"/>
    <col width="3" customWidth="1" min="5" max="5"/>
    <col width="24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</cols>
  <sheetData>
    <row r="1" ht="40" customHeight="1">
      <c r="A1" s="1" t="inlineStr">
        <is>
          <t>لوحة التوظيف: قمع المرشحين ومصادر الاستقطاب ومدة التعيين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 ht="20" customHeight="1">
      <c r="A3" s="4" t="inlineStr">
        <is>
          <t>سجّل مرشحيك في ورقة المرشحين فيرسم الشيت قمع التوظيف ويقيس فعالية كل مصدر ومدة التعيين وحالة كل وظيفة شاغرة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</row>
    <row r="4" ht="18" customHeight="1">
      <c r="A4" s="6" t="inlineStr">
        <is>
          <t>تاريخ التقرير</t>
        </is>
      </c>
      <c r="C4" s="7" t="n">
        <v>46318</v>
      </c>
      <c r="E4" s="5" t="n"/>
      <c r="F4" s="8" t="inlineStr">
        <is>
          <t>إجمالي المتقدمين</t>
        </is>
      </c>
      <c r="G4" s="9" t="n"/>
      <c r="H4" s="10" t="inlineStr">
        <is>
          <t>تم تعيينهم</t>
        </is>
      </c>
      <c r="I4" s="11" t="n"/>
      <c r="J4" s="8" t="inlineStr">
        <is>
          <t>متوسط مدة التعيين (يوم)</t>
        </is>
      </c>
      <c r="K4" s="9" t="n"/>
      <c r="L4" s="10" t="inlineStr">
        <is>
          <t>قبول العروض</t>
        </is>
      </c>
      <c r="M4" s="11" t="n"/>
    </row>
    <row r="5" ht="34" customHeight="1">
      <c r="A5" s="5" t="n"/>
      <c r="B5" s="5" t="n"/>
      <c r="C5" s="5" t="n"/>
      <c r="D5" s="5" t="n"/>
      <c r="E5" s="5" t="n"/>
      <c r="F5" s="12">
        <f>COUNTA('المرشحون'!$C$5:$C$124)</f>
        <v/>
      </c>
      <c r="G5" s="13" t="n"/>
      <c r="H5" s="14">
        <f>COUNTIF('المرشحون'!$F$5:$F$124,INDEX('المرشحون'!$O$5:$O$12,6))</f>
        <v/>
      </c>
      <c r="I5" s="15" t="n"/>
      <c r="J5" s="12">
        <f>IFERROR(AVERAGEIFS('المرشحون'!$M$5:$M$124,'المرشحون'!$F$5:$F$124,INDEX('المرشحون'!$O$5:$O$12,6)),0)</f>
        <v/>
      </c>
      <c r="K5" s="13" t="n"/>
      <c r="L5" s="16">
        <f>IFERROR(COUNTIF('المرشحون'!$F$5:$F$124,INDEX('المرشحون'!$O$5:$O$12,6))/(COUNTIF('المرشحون'!$F$5:$F$124,INDEX('المرشحون'!$O$5:$O$12,6))+COUNTIFS('المرشحون'!$F$5:$F$124,INDEX('المرشحون'!$O$5:$O$12,8),'المرشحون'!$L$5:$L$124,5)),0)</f>
        <v/>
      </c>
      <c r="M5" s="1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</row>
    <row r="7" ht="18" customHeight="1">
      <c r="A7" s="5" t="n"/>
      <c r="B7" s="5" t="n"/>
      <c r="C7" s="5" t="n"/>
      <c r="D7" s="5" t="n"/>
      <c r="E7" s="5" t="n"/>
      <c r="F7" s="10" t="inlineStr">
        <is>
          <t>مرشحون نشطون</t>
        </is>
      </c>
      <c r="G7" s="11" t="n"/>
      <c r="H7" s="8" t="inlineStr">
        <is>
          <t>وظائف شاغرة</t>
        </is>
      </c>
      <c r="I7" s="9" t="n"/>
      <c r="J7" s="10" t="inlineStr">
        <is>
          <t>متوسط تقييم المقابلة</t>
        </is>
      </c>
      <c r="K7" s="11" t="n"/>
      <c r="L7" s="8" t="inlineStr">
        <is>
          <t>وظائف متأخرة</t>
        </is>
      </c>
      <c r="M7" s="9" t="n"/>
    </row>
    <row r="8" ht="34" customHeight="1">
      <c r="A8" s="5" t="n"/>
      <c r="B8" s="5" t="n"/>
      <c r="C8" s="5" t="n"/>
      <c r="D8" s="5" t="n"/>
      <c r="E8" s="5" t="n"/>
      <c r="F8" s="14">
        <f>COUNTIFS('المرشحون'!$F$5:$F$124,INDEX('المرشحون'!$O$5:$O$12,1))+COUNTIFS('المرشحون'!$F$5:$F$124,INDEX('المرشحون'!$O$5:$O$12,2))+COUNTIFS('المرشحون'!$F$5:$F$124,INDEX('المرشحون'!$O$5:$O$12,3))+COUNTIFS('المرشحون'!$F$5:$F$124,INDEX('المرشحون'!$O$5:$O$12,4))+COUNTIFS('المرشحون'!$F$5:$F$124,INDEX('المرشحون'!$O$5:$O$12,5))</f>
        <v/>
      </c>
      <c r="G8" s="15" t="n"/>
      <c r="H8" s="12">
        <f>SUM(G12:G17)-SUM(J12:J17)</f>
        <v/>
      </c>
      <c r="I8" s="13" t="n"/>
      <c r="J8" s="17">
        <f>IFERROR(AVERAGE('المرشحون'!$H$5:$H$124),0)</f>
        <v/>
      </c>
      <c r="K8" s="15" t="n"/>
      <c r="L8" s="12">
        <f>COUNTIF(M12:M17,"متأخر")</f>
        <v/>
      </c>
      <c r="M8" s="13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</row>
    <row r="11" ht="34" customHeight="1">
      <c r="A11" s="18" t="inlineStr">
        <is>
          <t>مرحلة القمع</t>
        </is>
      </c>
      <c r="B11" s="19" t="inlineStr">
        <is>
          <t>وصلوا</t>
        </is>
      </c>
      <c r="C11" s="19" t="inlineStr">
        <is>
          <t>% من المتقدمين</t>
        </is>
      </c>
      <c r="D11" s="19" t="inlineStr">
        <is>
          <t>تحويل المرحلة</t>
        </is>
      </c>
      <c r="E11" s="5" t="n"/>
      <c r="F11" s="19" t="inlineStr">
        <is>
          <t>الوظيفة</t>
        </is>
      </c>
      <c r="G11" s="19" t="inlineStr">
        <is>
          <t>المطلوب</t>
        </is>
      </c>
      <c r="H11" s="19" t="inlineStr">
        <is>
          <t>الإغلاق بعد (يوم)</t>
        </is>
      </c>
      <c r="I11" s="19" t="inlineStr">
        <is>
          <t>متقدمون</t>
        </is>
      </c>
      <c r="J11" s="19" t="inlineStr">
        <is>
          <t>تم تعيينهم</t>
        </is>
      </c>
      <c r="K11" s="19" t="inlineStr">
        <is>
          <t>مقابلات+</t>
        </is>
      </c>
      <c r="L11" s="19" t="inlineStr">
        <is>
          <t>عروض+</t>
        </is>
      </c>
      <c r="M11" s="19" t="inlineStr">
        <is>
          <t>الحالة</t>
        </is>
      </c>
    </row>
    <row r="12">
      <c r="A12" s="6">
        <f>INDEX('المرشحون'!$O$5:$O$12,1)</f>
        <v/>
      </c>
      <c r="B12" s="20">
        <f>COUNTIF('المرشحون'!$L$5:$L$124,"&gt;="&amp;1)</f>
        <v/>
      </c>
      <c r="C12" s="21">
        <f>IFERROR(B12/$B$12,0)</f>
        <v/>
      </c>
      <c r="D12" s="22" t="n"/>
      <c r="E12" s="5" t="n"/>
      <c r="F12" s="23" t="inlineStr">
        <is>
          <t>مهندس كهرباء</t>
        </is>
      </c>
      <c r="G12" s="24" t="n">
        <v>2</v>
      </c>
      <c r="H12" s="24" t="n">
        <v>18</v>
      </c>
      <c r="I12" s="20">
        <f>IF(F12="","",COUNTIF('المرشحون'!$C$5:$C$124,F12))</f>
        <v/>
      </c>
      <c r="J12" s="20">
        <f>IF(F12="","",COUNTIFS('المرشحون'!$C$5:$C$124,F12,'المرشحون'!$F$5:$F$124,INDEX('المرشحون'!$O$5:$O$12,6)))</f>
        <v/>
      </c>
      <c r="K12" s="20">
        <f>IF(F12="","",COUNTIFS('المرشحون'!$C$5:$C$124,F12,'المرشحون'!$L$5:$L$124,"&gt;=3"))</f>
        <v/>
      </c>
      <c r="L12" s="20">
        <f>IF(F12="","",COUNTIFS('المرشحون'!$C$5:$C$124,F12,'المرشحون'!$L$5:$L$124,"&gt;=5"))</f>
        <v/>
      </c>
      <c r="M12" s="25">
        <f>IF(F12="","",IF(J12&gt;=G12,"مكتملة",IF(H12&lt;=7,"متأخر","على المسار")))</f>
        <v/>
      </c>
    </row>
    <row r="13">
      <c r="A13" s="6">
        <f>INDEX('المرشحون'!$O$5:$O$12,2)</f>
        <v/>
      </c>
      <c r="B13" s="20">
        <f>COUNTIF('المرشحون'!$L$5:$L$124,"&gt;="&amp;2)</f>
        <v/>
      </c>
      <c r="C13" s="21">
        <f>IFERROR(B13/$B$12,0)</f>
        <v/>
      </c>
      <c r="D13" s="21">
        <f>IFERROR(B13/B12,0)</f>
        <v/>
      </c>
      <c r="E13" s="5" t="n"/>
      <c r="F13" s="23" t="inlineStr">
        <is>
          <t>فني موقع</t>
        </is>
      </c>
      <c r="G13" s="24" t="n">
        <v>3</v>
      </c>
      <c r="H13" s="24" t="n">
        <v>10</v>
      </c>
      <c r="I13" s="20">
        <f>IF(F13="","",COUNTIF('المرشحون'!$C$5:$C$124,F13))</f>
        <v/>
      </c>
      <c r="J13" s="20">
        <f>IF(F13="","",COUNTIFS('المرشحون'!$C$5:$C$124,F13,'المرشحون'!$F$5:$F$124,INDEX('المرشحون'!$O$5:$O$12,6)))</f>
        <v/>
      </c>
      <c r="K13" s="20">
        <f>IF(F13="","",COUNTIFS('المرشحون'!$C$5:$C$124,F13,'المرشحون'!$L$5:$L$124,"&gt;=3"))</f>
        <v/>
      </c>
      <c r="L13" s="20">
        <f>IF(F13="","",COUNTIFS('المرشحون'!$C$5:$C$124,F13,'المرشحون'!$L$5:$L$124,"&gt;=5"))</f>
        <v/>
      </c>
      <c r="M13" s="25">
        <f>IF(F13="","",IF(J13&gt;=G13,"مكتملة",IF(H13&lt;=7,"متأخر","على المسار")))</f>
        <v/>
      </c>
    </row>
    <row r="14">
      <c r="A14" s="6">
        <f>INDEX('المرشحون'!$O$5:$O$12,3)</f>
        <v/>
      </c>
      <c r="B14" s="20">
        <f>COUNTIF('المرشحون'!$L$5:$L$124,"&gt;="&amp;3)</f>
        <v/>
      </c>
      <c r="C14" s="21">
        <f>IFERROR(B14/$B$12,0)</f>
        <v/>
      </c>
      <c r="D14" s="21">
        <f>IFERROR(B14/B13,0)</f>
        <v/>
      </c>
      <c r="E14" s="5" t="n"/>
      <c r="F14" s="23" t="inlineStr">
        <is>
          <t>محاسب</t>
        </is>
      </c>
      <c r="G14" s="24" t="n">
        <v>1</v>
      </c>
      <c r="H14" s="24" t="n">
        <v>25</v>
      </c>
      <c r="I14" s="20">
        <f>IF(F14="","",COUNTIF('المرشحون'!$C$5:$C$124,F14))</f>
        <v/>
      </c>
      <c r="J14" s="20">
        <f>IF(F14="","",COUNTIFS('المرشحون'!$C$5:$C$124,F14,'المرشحون'!$F$5:$F$124,INDEX('المرشحون'!$O$5:$O$12,6)))</f>
        <v/>
      </c>
      <c r="K14" s="20">
        <f>IF(F14="","",COUNTIFS('المرشحون'!$C$5:$C$124,F14,'المرشحون'!$L$5:$L$124,"&gt;=3"))</f>
        <v/>
      </c>
      <c r="L14" s="20">
        <f>IF(F14="","",COUNTIFS('المرشحون'!$C$5:$C$124,F14,'المرشحون'!$L$5:$L$124,"&gt;=5"))</f>
        <v/>
      </c>
      <c r="M14" s="25">
        <f>IF(F14="","",IF(J14&gt;=G14,"مكتملة",IF(H14&lt;=7,"متأخر","على المسار")))</f>
        <v/>
      </c>
    </row>
    <row r="15">
      <c r="A15" s="6">
        <f>INDEX('المرشحون'!$O$5:$O$12,4)</f>
        <v/>
      </c>
      <c r="B15" s="20">
        <f>COUNTIF('المرشحون'!$L$5:$L$124,"&gt;="&amp;4)</f>
        <v/>
      </c>
      <c r="C15" s="21">
        <f>IFERROR(B15/$B$12,0)</f>
        <v/>
      </c>
      <c r="D15" s="21">
        <f>IFERROR(B15/B14,0)</f>
        <v/>
      </c>
      <c r="E15" s="5" t="n"/>
      <c r="F15" s="23" t="inlineStr">
        <is>
          <t>مندوب مبيعات</t>
        </is>
      </c>
      <c r="G15" s="24" t="n">
        <v>2</v>
      </c>
      <c r="H15" s="24" t="n">
        <v>5</v>
      </c>
      <c r="I15" s="20">
        <f>IF(F15="","",COUNTIF('المرشحون'!$C$5:$C$124,F15))</f>
        <v/>
      </c>
      <c r="J15" s="20">
        <f>IF(F15="","",COUNTIFS('المرشحون'!$C$5:$C$124,F15,'المرشحون'!$F$5:$F$124,INDEX('المرشحون'!$O$5:$O$12,6)))</f>
        <v/>
      </c>
      <c r="K15" s="20">
        <f>IF(F15="","",COUNTIFS('المرشحون'!$C$5:$C$124,F15,'المرشحون'!$L$5:$L$124,"&gt;=3"))</f>
        <v/>
      </c>
      <c r="L15" s="20">
        <f>IF(F15="","",COUNTIFS('المرشحون'!$C$5:$C$124,F15,'المرشحون'!$L$5:$L$124,"&gt;=5"))</f>
        <v/>
      </c>
      <c r="M15" s="25">
        <f>IF(F15="","",IF(J15&gt;=G15,"مكتملة",IF(H15&lt;=7,"متأخر","على المسار")))</f>
        <v/>
      </c>
    </row>
    <row r="16">
      <c r="A16" s="6">
        <f>INDEX('المرشحون'!$O$5:$O$12,5)</f>
        <v/>
      </c>
      <c r="B16" s="20">
        <f>COUNTIF('المرشحون'!$L$5:$L$124,"&gt;="&amp;5)</f>
        <v/>
      </c>
      <c r="C16" s="21">
        <f>IFERROR(B16/$B$12,0)</f>
        <v/>
      </c>
      <c r="D16" s="21">
        <f>IFERROR(B16/B15,0)</f>
        <v/>
      </c>
      <c r="E16" s="5" t="n"/>
      <c r="F16" s="23" t="inlineStr">
        <is>
          <t>مشرف مستودع</t>
        </is>
      </c>
      <c r="G16" s="24" t="n">
        <v>1</v>
      </c>
      <c r="H16" s="24" t="n">
        <v>30</v>
      </c>
      <c r="I16" s="20">
        <f>IF(F16="","",COUNTIF('المرشحون'!$C$5:$C$124,F16))</f>
        <v/>
      </c>
      <c r="J16" s="20">
        <f>IF(F16="","",COUNTIFS('المرشحون'!$C$5:$C$124,F16,'المرشحون'!$F$5:$F$124,INDEX('المرشحون'!$O$5:$O$12,6)))</f>
        <v/>
      </c>
      <c r="K16" s="20">
        <f>IF(F16="","",COUNTIFS('المرشحون'!$C$5:$C$124,F16,'المرشحون'!$L$5:$L$124,"&gt;=3"))</f>
        <v/>
      </c>
      <c r="L16" s="20">
        <f>IF(F16="","",COUNTIFS('المرشحون'!$C$5:$C$124,F16,'المرشحون'!$L$5:$L$124,"&gt;=5"))</f>
        <v/>
      </c>
      <c r="M16" s="25">
        <f>IF(F16="","",IF(J16&gt;=G16,"مكتملة",IF(H16&lt;=7,"متأخر","على المسار")))</f>
        <v/>
      </c>
    </row>
    <row r="17">
      <c r="A17" s="6">
        <f>INDEX('المرشحون'!$O$5:$O$12,6)</f>
        <v/>
      </c>
      <c r="B17" s="20">
        <f>COUNTIF('المرشحون'!$L$5:$L$124,"&gt;="&amp;6)</f>
        <v/>
      </c>
      <c r="C17" s="21">
        <f>IFERROR(B17/$B$12,0)</f>
        <v/>
      </c>
      <c r="D17" s="21">
        <f>IFERROR(B17/B16,0)</f>
        <v/>
      </c>
      <c r="E17" s="5" t="n"/>
      <c r="F17" s="23" t="inlineStr">
        <is>
          <t>مساعد موارد بشرية</t>
        </is>
      </c>
      <c r="G17" s="24" t="n">
        <v>1</v>
      </c>
      <c r="H17" s="24" t="n">
        <v>40</v>
      </c>
      <c r="I17" s="20">
        <f>IF(F17="","",COUNTIF('المرشحون'!$C$5:$C$124,F17))</f>
        <v/>
      </c>
      <c r="J17" s="20">
        <f>IF(F17="","",COUNTIFS('المرشحون'!$C$5:$C$124,F17,'المرشحون'!$F$5:$F$124,INDEX('المرشحون'!$O$5:$O$12,6)))</f>
        <v/>
      </c>
      <c r="K17" s="20">
        <f>IF(F17="","",COUNTIFS('المرشحون'!$C$5:$C$124,F17,'المرشحون'!$L$5:$L$124,"&gt;=3"))</f>
        <v/>
      </c>
      <c r="L17" s="20">
        <f>IF(F17="","",COUNTIFS('المرشحون'!$C$5:$C$124,F17,'المرشحون'!$L$5:$L$124,"&gt;=5"))</f>
        <v/>
      </c>
      <c r="M17" s="25">
        <f>IF(F17="","",IF(J17&gt;=G17,"مكتملة",IF(H17&lt;=7,"متأخر","على المسار")))</f>
        <v/>
      </c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</row>
    <row r="19">
      <c r="A19" s="6" t="inlineStr">
        <is>
          <t>رُفض أو انسحب</t>
        </is>
      </c>
      <c r="B19" s="20">
        <f>COUNTIF('المرشحون'!$F$5:$F$124,INDEX('المرشحون'!$O$5:$O$12,7))+COUNTIF('المرشحون'!$F$5:$F$124,INDEX('المرشحون'!$O$5:$O$12,8))</f>
        <v/>
      </c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</row>
    <row r="21">
      <c r="A21" s="5" t="n"/>
      <c r="B21" s="5" t="n"/>
      <c r="C21" s="5" t="n"/>
      <c r="D21" s="5" t="n"/>
      <c r="E21" s="5" t="n"/>
      <c r="F21" s="26">
        <f>IFERROR("أفضل مصدر تعيينًا: "&amp;INDEX($A$23:$A$28,MATCH(MAX($C$23:$C$28),$C$23:$C$28,0))&amp;" ("&amp;MAX($C$23:$C$28)&amp;")","")</f>
        <v/>
      </c>
    </row>
    <row r="22">
      <c r="A22" s="19" t="inlineStr">
        <is>
          <t>المصدر</t>
        </is>
      </c>
      <c r="B22" s="19" t="inlineStr">
        <is>
          <t>متقدمون</t>
        </is>
      </c>
      <c r="C22" s="19" t="inlineStr">
        <is>
          <t>تعيين</t>
        </is>
      </c>
      <c r="D22" s="19" t="inlineStr">
        <is>
          <t>نسبة التعيين</t>
        </is>
      </c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</row>
    <row r="23">
      <c r="A23" s="6">
        <f>INDEX('المرشحون'!$O$15:$O$20,1)</f>
        <v/>
      </c>
      <c r="B23" s="20">
        <f>COUNTIF('المرشحون'!$D$5:$D$124,$A23)</f>
        <v/>
      </c>
      <c r="C23" s="20">
        <f>COUNTIFS('المرشحون'!$D$5:$D$124,$A23,'المرشحون'!$F$5:$F$124,INDEX('المرشحون'!$O$5:$O$12,6))</f>
        <v/>
      </c>
      <c r="D23" s="21">
        <f>IFERROR(C23/B23,0)</f>
        <v/>
      </c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</row>
    <row r="24">
      <c r="A24" s="6">
        <f>INDEX('المرشحون'!$O$15:$O$20,2)</f>
        <v/>
      </c>
      <c r="B24" s="20">
        <f>COUNTIF('المرشحون'!$D$5:$D$124,$A24)</f>
        <v/>
      </c>
      <c r="C24" s="20">
        <f>COUNTIFS('المرشحون'!$D$5:$D$124,$A24,'المرشحون'!$F$5:$F$124,INDEX('المرشحون'!$O$5:$O$12,6))</f>
        <v/>
      </c>
      <c r="D24" s="21">
        <f>IFERROR(C24/B24,0)</f>
        <v/>
      </c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</row>
    <row r="25">
      <c r="A25" s="6">
        <f>INDEX('المرشحون'!$O$15:$O$20,3)</f>
        <v/>
      </c>
      <c r="B25" s="20">
        <f>COUNTIF('المرشحون'!$D$5:$D$124,$A25)</f>
        <v/>
      </c>
      <c r="C25" s="20">
        <f>COUNTIFS('المرشحون'!$D$5:$D$124,$A25,'المرشحون'!$F$5:$F$124,INDEX('المرشحون'!$O$5:$O$12,6))</f>
        <v/>
      </c>
      <c r="D25" s="21">
        <f>IFERROR(C25/B25,0)</f>
        <v/>
      </c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</row>
    <row r="26">
      <c r="A26" s="6">
        <f>INDEX('المرشحون'!$O$15:$O$20,4)</f>
        <v/>
      </c>
      <c r="B26" s="20">
        <f>COUNTIF('المرشحون'!$D$5:$D$124,$A26)</f>
        <v/>
      </c>
      <c r="C26" s="20">
        <f>COUNTIFS('المرشحون'!$D$5:$D$124,$A26,'المرشحون'!$F$5:$F$124,INDEX('المرشحون'!$O$5:$O$12,6))</f>
        <v/>
      </c>
      <c r="D26" s="21">
        <f>IFERROR(C26/B26,0)</f>
        <v/>
      </c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</row>
    <row r="27">
      <c r="A27" s="6">
        <f>INDEX('المرشحون'!$O$15:$O$20,5)</f>
        <v/>
      </c>
      <c r="B27" s="20">
        <f>COUNTIF('المرشحون'!$D$5:$D$124,$A27)</f>
        <v/>
      </c>
      <c r="C27" s="20">
        <f>COUNTIFS('المرشحون'!$D$5:$D$124,$A27,'المرشحون'!$F$5:$F$124,INDEX('المرشحون'!$O$5:$O$12,6))</f>
        <v/>
      </c>
      <c r="D27" s="21">
        <f>IFERROR(C27/B27,0)</f>
        <v/>
      </c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</row>
    <row r="28">
      <c r="A28" s="6">
        <f>INDEX('المرشحون'!$O$15:$O$20,6)</f>
        <v/>
      </c>
      <c r="B28" s="20">
        <f>COUNTIF('المرشحون'!$D$5:$D$124,$A28)</f>
        <v/>
      </c>
      <c r="C28" s="20">
        <f>COUNTIFS('المرشحون'!$D$5:$D$124,$A28,'المرشحون'!$F$5:$F$124,INDEX('المرشحون'!$O$5:$O$12,6))</f>
        <v/>
      </c>
      <c r="D28" s="21">
        <f>IFERROR(C28/B28,0)</f>
        <v/>
      </c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1">
    <mergeCell ref="F4:G4"/>
    <mergeCell ref="L7:M7"/>
    <mergeCell ref="J5:K5"/>
    <mergeCell ref="H4:I4"/>
    <mergeCell ref="F7:G7"/>
    <mergeCell ref="C4:D4"/>
    <mergeCell ref="F21:M21"/>
    <mergeCell ref="F5:G5"/>
    <mergeCell ref="L5:M5"/>
    <mergeCell ref="L8:M8"/>
    <mergeCell ref="F8:G8"/>
    <mergeCell ref="J4:K4"/>
    <mergeCell ref="A1:M1"/>
    <mergeCell ref="L4:M4"/>
    <mergeCell ref="H7:I7"/>
    <mergeCell ref="J7:K7"/>
    <mergeCell ref="A4:B4"/>
    <mergeCell ref="A3:M3"/>
    <mergeCell ref="H5:I5"/>
    <mergeCell ref="H8:I8"/>
    <mergeCell ref="J8:K8"/>
  </mergeCells>
  <conditionalFormatting sqref="B12:B17">
    <cfRule type="dataBar" priority="1">
      <dataBar showValue="1">
        <cfvo type="num" val="0"/>
        <cfvo type="max"/>
        <color rgb="00FDBA74"/>
      </dataBar>
    </cfRule>
  </conditionalFormatting>
  <conditionalFormatting sqref="M12:M17">
    <cfRule type="expression" priority="2" dxfId="0">
      <formula>M12="مكتملة"</formula>
    </cfRule>
    <cfRule type="expression" priority="3" dxfId="1">
      <formula>M12="متأخر"</formula>
    </cfRule>
    <cfRule type="expression" priority="4" dxfId="2">
      <formula>M12="على المسار"</formula>
    </cfRule>
  </conditionalFormatting>
  <conditionalFormatting sqref="D23:D28">
    <cfRule type="dataBar" priority="5">
      <dataBar showValue="1">
        <cfvo type="num" val="0"/>
        <cfvo type="max"/>
        <color rgb="00FDBA74"/>
      </dataBar>
    </cfRule>
  </conditionalFormatting>
  <dataValidations count="2">
    <dataValidation sqref="C4" showDropDown="0" showInputMessage="0" showErrorMessage="1" allowBlank="1" errorTitle="Sheetaky" error="أدخل تاريخًا صحيحًا" type="date" operator="greaterThan">
      <formula1>1</formula1>
    </dataValidation>
    <dataValidation sqref="G12:H17" showDropDown="0" showInputMessage="0" showErrorMessage="1" allowBlank="1" errorTitle="Sheetaky" error="أدخل رقمًا بين 0 و 365" type="whole" operator="between">
      <formula1>0</formula1>
      <formula2>365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DBA74"/>
    <outlinePr summaryBelow="1" summaryRight="1"/>
    <pageSetUpPr fitToPage="1"/>
  </sheetPr>
  <dimension ref="A1:O124"/>
  <sheetViews>
    <sheetView showGridLines="0" rightToLeft="1" zoomScale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20" customWidth="1" min="3" max="3"/>
    <col width="14" customWidth="1" min="4" max="4"/>
    <col width="12" customWidth="1" min="5" max="5"/>
    <col width="14" customWidth="1" min="6" max="6"/>
    <col width="14" customWidth="1" min="7" max="7"/>
    <col width="9" customWidth="1" min="8" max="8"/>
    <col width="11" customWidth="1" min="9" max="9"/>
    <col width="11" customWidth="1" min="10" max="10"/>
    <col width="12" customWidth="1" min="11" max="11"/>
    <col width="8" customWidth="1" min="12" max="12"/>
    <col width="9" customWidth="1" min="13" max="13"/>
    <col width="3" customWidth="1" min="14" max="14"/>
    <col width="20" customWidth="1" min="15" max="15"/>
  </cols>
  <sheetData>
    <row r="1" ht="36" customHeight="1">
      <c r="A1" s="27" t="inlineStr">
        <is>
          <t>المرشحون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8" customHeight="1">
      <c r="A2" s="28" t="inlineStr">
        <is>
          <t>سجّل كل مرشح بالوظيفة والمصدر والمرحلة؛ للمرفوض أو المنسحب اختر آخر مرحلة وصل إليها</t>
        </is>
      </c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29" t="n"/>
      <c r="M2" s="29" t="n"/>
      <c r="N2" s="29" t="n"/>
      <c r="O2" s="29" t="n"/>
    </row>
    <row r="3"/>
    <row r="4" ht="38" customHeight="1">
      <c r="A4" s="19" t="inlineStr">
        <is>
          <t>#</t>
        </is>
      </c>
      <c r="B4" s="19" t="inlineStr">
        <is>
          <t>المرشح</t>
        </is>
      </c>
      <c r="C4" s="19" t="inlineStr">
        <is>
          <t>الوظيفة</t>
        </is>
      </c>
      <c r="D4" s="19" t="inlineStr">
        <is>
          <t>المصدر</t>
        </is>
      </c>
      <c r="E4" s="19" t="inlineStr">
        <is>
          <t>تاريخ التقديم</t>
        </is>
      </c>
      <c r="F4" s="19" t="inlineStr">
        <is>
          <t>المرحلة</t>
        </is>
      </c>
      <c r="G4" s="19" t="inlineStr">
        <is>
          <t>آخر مرحلة وصلها</t>
        </is>
      </c>
      <c r="H4" s="19" t="inlineStr">
        <is>
          <t>التقييم</t>
        </is>
      </c>
      <c r="I4" s="19" t="inlineStr">
        <is>
          <t>الراتب المتوقع</t>
        </is>
      </c>
      <c r="J4" s="19" t="inlineStr">
        <is>
          <t>راتب العرض</t>
        </is>
      </c>
      <c r="K4" s="19" t="inlineStr">
        <is>
          <t>تاريخ الإغلاق</t>
        </is>
      </c>
      <c r="L4" s="19" t="inlineStr">
        <is>
          <t>مرحلة #</t>
        </is>
      </c>
      <c r="M4" s="19" t="inlineStr">
        <is>
          <t>الأيام</t>
        </is>
      </c>
      <c r="O4" s="19" t="inlineStr">
        <is>
          <t>المرحلة</t>
        </is>
      </c>
    </row>
    <row r="5">
      <c r="A5" s="30" t="n">
        <v>1</v>
      </c>
      <c r="B5" s="23" t="inlineStr">
        <is>
          <t>سلطان</t>
        </is>
      </c>
      <c r="C5" s="31" t="inlineStr">
        <is>
          <t>مهندس كهرباء</t>
        </is>
      </c>
      <c r="D5" s="31" t="inlineStr">
        <is>
          <t>لينكدإن</t>
        </is>
      </c>
      <c r="E5" s="7" t="n">
        <v>46289</v>
      </c>
      <c r="F5" s="31" t="inlineStr">
        <is>
          <t>انسحب</t>
        </is>
      </c>
      <c r="G5" s="31" t="inlineStr">
        <is>
          <t>مقابلة</t>
        </is>
      </c>
      <c r="H5" s="32" t="n">
        <v>3.9</v>
      </c>
      <c r="I5" s="33" t="n">
        <v>7600</v>
      </c>
      <c r="J5" s="33" t="n"/>
      <c r="K5" s="7" t="n"/>
      <c r="L5" s="20">
        <f>IF(B5="","",IF(OR(F5=INDEX($O$5:$O$12,7),F5=INDEX($O$5:$O$12,8)),IFERROR(MATCH(G5,$O$5:$O$12,0),1),MATCH(F5,$O$5:$O$12,0)))</f>
        <v/>
      </c>
      <c r="M5" s="20">
        <f>IF(OR(B5="",E5=""),"",IF(K5&lt;&gt;"",K5,'لوحة التوظيف'!$C$4)-E5)</f>
        <v/>
      </c>
      <c r="O5" s="34" t="inlineStr">
        <is>
          <t>تقديم</t>
        </is>
      </c>
    </row>
    <row r="6">
      <c r="A6" s="30" t="n">
        <v>2</v>
      </c>
      <c r="B6" s="23" t="inlineStr">
        <is>
          <t>ناصر</t>
        </is>
      </c>
      <c r="C6" s="31" t="inlineStr">
        <is>
          <t>مهندس كهرباء</t>
        </is>
      </c>
      <c r="D6" s="31" t="inlineStr">
        <is>
          <t>ترشيح موظف</t>
        </is>
      </c>
      <c r="E6" s="7" t="n">
        <v>46259</v>
      </c>
      <c r="F6" s="31" t="inlineStr">
        <is>
          <t>مرفوض</t>
        </is>
      </c>
      <c r="G6" s="31" t="inlineStr">
        <is>
          <t>تقديم</t>
        </is>
      </c>
      <c r="H6" s="32" t="n"/>
      <c r="I6" s="33" t="n">
        <v>6600</v>
      </c>
      <c r="J6" s="33" t="n"/>
      <c r="K6" s="7" t="n"/>
      <c r="L6" s="20">
        <f>IF(B6="","",IF(OR(F6=INDEX($O$5:$O$12,7),F6=INDEX($O$5:$O$12,8)),IFERROR(MATCH(G6,$O$5:$O$12,0),1),MATCH(F6,$O$5:$O$12,0)))</f>
        <v/>
      </c>
      <c r="M6" s="20">
        <f>IF(OR(B6="",E6=""),"",IF(K6&lt;&gt;"",K6,'لوحة التوظيف'!$C$4)-E6)</f>
        <v/>
      </c>
      <c r="O6" s="34" t="inlineStr">
        <is>
          <t>فرز أولي</t>
        </is>
      </c>
    </row>
    <row r="7">
      <c r="A7" s="30" t="n">
        <v>3</v>
      </c>
      <c r="B7" s="23" t="inlineStr">
        <is>
          <t>عبدالله</t>
        </is>
      </c>
      <c r="C7" s="31" t="inlineStr">
        <is>
          <t>مهندس كهرباء</t>
        </is>
      </c>
      <c r="D7" s="31" t="inlineStr">
        <is>
          <t>موقع توظيف</t>
        </is>
      </c>
      <c r="E7" s="7" t="n">
        <v>46247</v>
      </c>
      <c r="F7" s="31" t="inlineStr">
        <is>
          <t>انسحب</t>
        </is>
      </c>
      <c r="G7" s="31" t="inlineStr">
        <is>
          <t>مقابلة</t>
        </is>
      </c>
      <c r="H7" s="32" t="n">
        <v>4.6</v>
      </c>
      <c r="I7" s="33" t="n">
        <v>5800</v>
      </c>
      <c r="J7" s="33" t="n"/>
      <c r="K7" s="7" t="n"/>
      <c r="L7" s="20">
        <f>IF(B7="","",IF(OR(F7=INDEX($O$5:$O$12,7),F7=INDEX($O$5:$O$12,8)),IFERROR(MATCH(G7,$O$5:$O$12,0),1),MATCH(F7,$O$5:$O$12,0)))</f>
        <v/>
      </c>
      <c r="M7" s="20">
        <f>IF(OR(B7="",E7=""),"",IF(K7&lt;&gt;"",K7,'لوحة التوظيف'!$C$4)-E7)</f>
        <v/>
      </c>
      <c r="O7" s="34" t="inlineStr">
        <is>
          <t>مقابلة</t>
        </is>
      </c>
    </row>
    <row r="8">
      <c r="A8" s="30" t="n">
        <v>4</v>
      </c>
      <c r="B8" s="23" t="inlineStr">
        <is>
          <t>محمد</t>
        </is>
      </c>
      <c r="C8" s="31" t="inlineStr">
        <is>
          <t>مهندس كهرباء</t>
        </is>
      </c>
      <c r="D8" s="31" t="inlineStr">
        <is>
          <t>لينكدإن</t>
        </is>
      </c>
      <c r="E8" s="7" t="n">
        <v>46300</v>
      </c>
      <c r="F8" s="31" t="inlineStr">
        <is>
          <t>تقديم</t>
        </is>
      </c>
      <c r="G8" s="31" t="n"/>
      <c r="H8" s="32" t="n"/>
      <c r="I8" s="33" t="n">
        <v>6300</v>
      </c>
      <c r="J8" s="33" t="n"/>
      <c r="K8" s="7" t="n"/>
      <c r="L8" s="20">
        <f>IF(B8="","",IF(OR(F8=INDEX($O$5:$O$12,7),F8=INDEX($O$5:$O$12,8)),IFERROR(MATCH(G8,$O$5:$O$12,0),1),MATCH(F8,$O$5:$O$12,0)))</f>
        <v/>
      </c>
      <c r="M8" s="20">
        <f>IF(OR(B8="",E8=""),"",IF(K8&lt;&gt;"",K8,'لوحة التوظيف'!$C$4)-E8)</f>
        <v/>
      </c>
      <c r="O8" s="34" t="inlineStr">
        <is>
          <t>تقييم فني</t>
        </is>
      </c>
    </row>
    <row r="9">
      <c r="A9" s="30" t="n">
        <v>5</v>
      </c>
      <c r="B9" s="23" t="inlineStr">
        <is>
          <t>علي</t>
        </is>
      </c>
      <c r="C9" s="31" t="inlineStr">
        <is>
          <t>مهندس كهرباء</t>
        </is>
      </c>
      <c r="D9" s="31" t="inlineStr">
        <is>
          <t>مكتب توظيف</t>
        </is>
      </c>
      <c r="E9" s="7" t="n">
        <v>46229</v>
      </c>
      <c r="F9" s="31" t="inlineStr">
        <is>
          <t>تم التعيين</t>
        </is>
      </c>
      <c r="G9" s="31" t="n"/>
      <c r="H9" s="32" t="n">
        <v>4.7</v>
      </c>
      <c r="I9" s="33" t="n">
        <v>7700</v>
      </c>
      <c r="J9" s="33" t="n">
        <v>7400</v>
      </c>
      <c r="K9" s="7" t="n">
        <v>46254</v>
      </c>
      <c r="L9" s="20">
        <f>IF(B9="","",IF(OR(F9=INDEX($O$5:$O$12,7),F9=INDEX($O$5:$O$12,8)),IFERROR(MATCH(G9,$O$5:$O$12,0),1),MATCH(F9,$O$5:$O$12,0)))</f>
        <v/>
      </c>
      <c r="M9" s="20">
        <f>IF(OR(B9="",E9=""),"",IF(K9&lt;&gt;"",K9,'لوحة التوظيف'!$C$4)-E9)</f>
        <v/>
      </c>
      <c r="O9" s="34" t="inlineStr">
        <is>
          <t>عرض وظيفي</t>
        </is>
      </c>
    </row>
    <row r="10">
      <c r="A10" s="30" t="n">
        <v>6</v>
      </c>
      <c r="B10" s="23" t="inlineStr">
        <is>
          <t>زياد</t>
        </is>
      </c>
      <c r="C10" s="31" t="inlineStr">
        <is>
          <t>فني موقع</t>
        </is>
      </c>
      <c r="D10" s="31" t="inlineStr">
        <is>
          <t>لينكدإن</t>
        </is>
      </c>
      <c r="E10" s="7" t="n">
        <v>46283</v>
      </c>
      <c r="F10" s="31" t="inlineStr">
        <is>
          <t>مرفوض</t>
        </is>
      </c>
      <c r="G10" s="31" t="inlineStr">
        <is>
          <t>فرز أولي</t>
        </is>
      </c>
      <c r="H10" s="32" t="n"/>
      <c r="I10" s="33" t="n">
        <v>7700</v>
      </c>
      <c r="J10" s="33" t="n"/>
      <c r="K10" s="7" t="n"/>
      <c r="L10" s="20">
        <f>IF(B10="","",IF(OR(F10=INDEX($O$5:$O$12,7),F10=INDEX($O$5:$O$12,8)),IFERROR(MATCH(G10,$O$5:$O$12,0),1),MATCH(F10,$O$5:$O$12,0)))</f>
        <v/>
      </c>
      <c r="M10" s="20">
        <f>IF(OR(B10="",E10=""),"",IF(K10&lt;&gt;"",K10,'لوحة التوظيف'!$C$4)-E10)</f>
        <v/>
      </c>
      <c r="O10" s="34" t="inlineStr">
        <is>
          <t>تم التعيين</t>
        </is>
      </c>
    </row>
    <row r="11">
      <c r="A11" s="30" t="n">
        <v>7</v>
      </c>
      <c r="B11" s="23" t="inlineStr">
        <is>
          <t>رائد</t>
        </is>
      </c>
      <c r="C11" s="31" t="inlineStr">
        <is>
          <t>فني موقع</t>
        </is>
      </c>
      <c r="D11" s="31" t="inlineStr">
        <is>
          <t>لينكدإن</t>
        </is>
      </c>
      <c r="E11" s="7" t="n">
        <v>46299</v>
      </c>
      <c r="F11" s="31" t="inlineStr">
        <is>
          <t>مقابلة</t>
        </is>
      </c>
      <c r="G11" s="31" t="n"/>
      <c r="H11" s="32" t="n">
        <v>3.5</v>
      </c>
      <c r="I11" s="33" t="n">
        <v>9300</v>
      </c>
      <c r="J11" s="33" t="n"/>
      <c r="K11" s="7" t="n"/>
      <c r="L11" s="20">
        <f>IF(B11="","",IF(OR(F11=INDEX($O$5:$O$12,7),F11=INDEX($O$5:$O$12,8)),IFERROR(MATCH(G11,$O$5:$O$12,0),1),MATCH(F11,$O$5:$O$12,0)))</f>
        <v/>
      </c>
      <c r="M11" s="20">
        <f>IF(OR(B11="",E11=""),"",IF(K11&lt;&gt;"",K11,'لوحة التوظيف'!$C$4)-E11)</f>
        <v/>
      </c>
      <c r="O11" s="34" t="inlineStr">
        <is>
          <t>مرفوض</t>
        </is>
      </c>
    </row>
    <row r="12">
      <c r="A12" s="30" t="n">
        <v>8</v>
      </c>
      <c r="B12" s="23" t="inlineStr">
        <is>
          <t>منصور</t>
        </is>
      </c>
      <c r="C12" s="31" t="inlineStr">
        <is>
          <t>فني موقع</t>
        </is>
      </c>
      <c r="D12" s="31" t="inlineStr">
        <is>
          <t>موقع توظيف</t>
        </is>
      </c>
      <c r="E12" s="7" t="n">
        <v>46277</v>
      </c>
      <c r="F12" s="31" t="inlineStr">
        <is>
          <t>مرفوض</t>
        </is>
      </c>
      <c r="G12" s="31" t="inlineStr">
        <is>
          <t>تقديم</t>
        </is>
      </c>
      <c r="H12" s="32" t="n"/>
      <c r="I12" s="33" t="n">
        <v>8400</v>
      </c>
      <c r="J12" s="33" t="n"/>
      <c r="K12" s="7" t="n"/>
      <c r="L12" s="20">
        <f>IF(B12="","",IF(OR(F12=INDEX($O$5:$O$12,7),F12=INDEX($O$5:$O$12,8)),IFERROR(MATCH(G12,$O$5:$O$12,0),1),MATCH(F12,$O$5:$O$12,0)))</f>
        <v/>
      </c>
      <c r="M12" s="20">
        <f>IF(OR(B12="",E12=""),"",IF(K12&lt;&gt;"",K12,'لوحة التوظيف'!$C$4)-E12)</f>
        <v/>
      </c>
      <c r="O12" s="34" t="inlineStr">
        <is>
          <t>انسحب</t>
        </is>
      </c>
    </row>
    <row r="13">
      <c r="A13" s="30" t="n">
        <v>9</v>
      </c>
      <c r="B13" s="23" t="inlineStr">
        <is>
          <t>حمد</t>
        </is>
      </c>
      <c r="C13" s="31" t="inlineStr">
        <is>
          <t>فني موقع</t>
        </is>
      </c>
      <c r="D13" s="31" t="inlineStr">
        <is>
          <t>موقع الشركة</t>
        </is>
      </c>
      <c r="E13" s="7" t="n">
        <v>46259</v>
      </c>
      <c r="F13" s="31" t="inlineStr">
        <is>
          <t>تقييم فني</t>
        </is>
      </c>
      <c r="G13" s="31" t="n"/>
      <c r="H13" s="32" t="n">
        <v>2.7</v>
      </c>
      <c r="I13" s="33" t="n">
        <v>8200</v>
      </c>
      <c r="J13" s="33" t="n"/>
      <c r="K13" s="7" t="n"/>
      <c r="L13" s="20">
        <f>IF(B13="","",IF(OR(F13=INDEX($O$5:$O$12,7),F13=INDEX($O$5:$O$12,8)),IFERROR(MATCH(G13,$O$5:$O$12,0),1),MATCH(F13,$O$5:$O$12,0)))</f>
        <v/>
      </c>
      <c r="M13" s="20">
        <f>IF(OR(B13="",E13=""),"",IF(K13&lt;&gt;"",K13,'لوحة التوظيف'!$C$4)-E13)</f>
        <v/>
      </c>
    </row>
    <row r="14" ht="30" customHeight="1">
      <c r="A14" s="30" t="n">
        <v>10</v>
      </c>
      <c r="B14" s="23" t="inlineStr">
        <is>
          <t>إبراهيم</t>
        </is>
      </c>
      <c r="C14" s="31" t="inlineStr">
        <is>
          <t>فني موقع</t>
        </is>
      </c>
      <c r="D14" s="31" t="inlineStr">
        <is>
          <t>لينكدإن</t>
        </is>
      </c>
      <c r="E14" s="7" t="n">
        <v>46309</v>
      </c>
      <c r="F14" s="31" t="inlineStr">
        <is>
          <t>فرز أولي</t>
        </is>
      </c>
      <c r="G14" s="31" t="n"/>
      <c r="H14" s="32" t="n"/>
      <c r="I14" s="33" t="n">
        <v>8900</v>
      </c>
      <c r="J14" s="33" t="n"/>
      <c r="K14" s="7" t="n"/>
      <c r="L14" s="20">
        <f>IF(B14="","",IF(OR(F14=INDEX($O$5:$O$12,7),F14=INDEX($O$5:$O$12,8)),IFERROR(MATCH(G14,$O$5:$O$12,0),1),MATCH(F14,$O$5:$O$12,0)))</f>
        <v/>
      </c>
      <c r="M14" s="20">
        <f>IF(OR(B14="",E14=""),"",IF(K14&lt;&gt;"",K14,'لوحة التوظيف'!$C$4)-E14)</f>
        <v/>
      </c>
      <c r="O14" s="19" t="inlineStr">
        <is>
          <t>المصدر</t>
        </is>
      </c>
    </row>
    <row r="15">
      <c r="A15" s="30" t="n">
        <v>11</v>
      </c>
      <c r="B15" s="23" t="inlineStr">
        <is>
          <t>طلال</t>
        </is>
      </c>
      <c r="C15" s="31" t="inlineStr">
        <is>
          <t>فني موقع</t>
        </is>
      </c>
      <c r="D15" s="31" t="inlineStr">
        <is>
          <t>زيارة مباشرة</t>
        </is>
      </c>
      <c r="E15" s="7" t="n">
        <v>46274</v>
      </c>
      <c r="F15" s="31" t="inlineStr">
        <is>
          <t>مقابلة</t>
        </is>
      </c>
      <c r="G15" s="31" t="n"/>
      <c r="H15" s="32" t="n">
        <v>4.3</v>
      </c>
      <c r="I15" s="33" t="n">
        <v>8500</v>
      </c>
      <c r="J15" s="33" t="n"/>
      <c r="K15" s="7" t="n"/>
      <c r="L15" s="20">
        <f>IF(B15="","",IF(OR(F15=INDEX($O$5:$O$12,7),F15=INDEX($O$5:$O$12,8)),IFERROR(MATCH(G15,$O$5:$O$12,0),1),MATCH(F15,$O$5:$O$12,0)))</f>
        <v/>
      </c>
      <c r="M15" s="20">
        <f>IF(OR(B15="",E15=""),"",IF(K15&lt;&gt;"",K15,'لوحة التوظيف'!$C$4)-E15)</f>
        <v/>
      </c>
      <c r="O15" s="31" t="inlineStr">
        <is>
          <t>لينكدإن</t>
        </is>
      </c>
    </row>
    <row r="16">
      <c r="A16" s="30" t="n">
        <v>12</v>
      </c>
      <c r="B16" s="23" t="inlineStr">
        <is>
          <t>أنس</t>
        </is>
      </c>
      <c r="C16" s="31" t="inlineStr">
        <is>
          <t>فني موقع</t>
        </is>
      </c>
      <c r="D16" s="31" t="inlineStr">
        <is>
          <t>لينكدإن</t>
        </is>
      </c>
      <c r="E16" s="7" t="n">
        <v>46226</v>
      </c>
      <c r="F16" s="31" t="inlineStr">
        <is>
          <t>تم التعيين</t>
        </is>
      </c>
      <c r="G16" s="31" t="n"/>
      <c r="H16" s="32" t="n">
        <v>3.2</v>
      </c>
      <c r="I16" s="33" t="n">
        <v>9900</v>
      </c>
      <c r="J16" s="33" t="n">
        <v>9600</v>
      </c>
      <c r="K16" s="7" t="n">
        <v>46259</v>
      </c>
      <c r="L16" s="20">
        <f>IF(B16="","",IF(OR(F16=INDEX($O$5:$O$12,7),F16=INDEX($O$5:$O$12,8)),IFERROR(MATCH(G16,$O$5:$O$12,0),1),MATCH(F16,$O$5:$O$12,0)))</f>
        <v/>
      </c>
      <c r="M16" s="20">
        <f>IF(OR(B16="",E16=""),"",IF(K16&lt;&gt;"",K16,'لوحة التوظيف'!$C$4)-E16)</f>
        <v/>
      </c>
      <c r="O16" s="31" t="inlineStr">
        <is>
          <t>ترشيح موظف</t>
        </is>
      </c>
    </row>
    <row r="17">
      <c r="A17" s="30" t="n">
        <v>13</v>
      </c>
      <c r="B17" s="23" t="inlineStr">
        <is>
          <t>صالح</t>
        </is>
      </c>
      <c r="C17" s="31" t="inlineStr">
        <is>
          <t>فني موقع</t>
        </is>
      </c>
      <c r="D17" s="31" t="inlineStr">
        <is>
          <t>لينكدإن</t>
        </is>
      </c>
      <c r="E17" s="7" t="n">
        <v>46299</v>
      </c>
      <c r="F17" s="31" t="inlineStr">
        <is>
          <t>مقابلة</t>
        </is>
      </c>
      <c r="G17" s="31" t="n"/>
      <c r="H17" s="32" t="n">
        <v>2.6</v>
      </c>
      <c r="I17" s="33" t="n">
        <v>9900</v>
      </c>
      <c r="J17" s="33" t="n"/>
      <c r="K17" s="7" t="n"/>
      <c r="L17" s="20">
        <f>IF(B17="","",IF(OR(F17=INDEX($O$5:$O$12,7),F17=INDEX($O$5:$O$12,8)),IFERROR(MATCH(G17,$O$5:$O$12,0),1),MATCH(F17,$O$5:$O$12,0)))</f>
        <v/>
      </c>
      <c r="M17" s="20">
        <f>IF(OR(B17="",E17=""),"",IF(K17&lt;&gt;"",K17,'لوحة التوظيف'!$C$4)-E17)</f>
        <v/>
      </c>
      <c r="O17" s="31" t="inlineStr">
        <is>
          <t>موقع توظيف</t>
        </is>
      </c>
    </row>
    <row r="18">
      <c r="A18" s="30" t="n">
        <v>14</v>
      </c>
      <c r="B18" s="23" t="inlineStr">
        <is>
          <t>هاني</t>
        </is>
      </c>
      <c r="C18" s="31" t="inlineStr">
        <is>
          <t>محاسب</t>
        </is>
      </c>
      <c r="D18" s="31" t="inlineStr">
        <is>
          <t>موقع الشركة</t>
        </is>
      </c>
      <c r="E18" s="7" t="n">
        <v>46255</v>
      </c>
      <c r="F18" s="31" t="inlineStr">
        <is>
          <t>انسحب</t>
        </is>
      </c>
      <c r="G18" s="31" t="inlineStr">
        <is>
          <t>فرز أولي</t>
        </is>
      </c>
      <c r="H18" s="32" t="n"/>
      <c r="I18" s="33" t="n">
        <v>10600</v>
      </c>
      <c r="J18" s="33" t="n"/>
      <c r="K18" s="7" t="n"/>
      <c r="L18" s="20">
        <f>IF(B18="","",IF(OR(F18=INDEX($O$5:$O$12,7),F18=INDEX($O$5:$O$12,8)),IFERROR(MATCH(G18,$O$5:$O$12,0),1),MATCH(F18,$O$5:$O$12,0)))</f>
        <v/>
      </c>
      <c r="M18" s="20">
        <f>IF(OR(B18="",E18=""),"",IF(K18&lt;&gt;"",K18,'لوحة التوظيف'!$C$4)-E18)</f>
        <v/>
      </c>
      <c r="O18" s="31" t="inlineStr">
        <is>
          <t>موقع الشركة</t>
        </is>
      </c>
    </row>
    <row r="19">
      <c r="A19" s="30" t="n">
        <v>15</v>
      </c>
      <c r="B19" s="23" t="inlineStr">
        <is>
          <t>عادل</t>
        </is>
      </c>
      <c r="C19" s="31" t="inlineStr">
        <is>
          <t>محاسب</t>
        </is>
      </c>
      <c r="D19" s="31" t="inlineStr">
        <is>
          <t>مكتب توظيف</t>
        </is>
      </c>
      <c r="E19" s="7" t="n">
        <v>46294</v>
      </c>
      <c r="F19" s="31" t="inlineStr">
        <is>
          <t>مرفوض</t>
        </is>
      </c>
      <c r="G19" s="31" t="inlineStr">
        <is>
          <t>تقديم</t>
        </is>
      </c>
      <c r="H19" s="32" t="n"/>
      <c r="I19" s="33" t="n">
        <v>10900</v>
      </c>
      <c r="J19" s="33" t="n"/>
      <c r="K19" s="7" t="n"/>
      <c r="L19" s="20">
        <f>IF(B19="","",IF(OR(F19=INDEX($O$5:$O$12,7),F19=INDEX($O$5:$O$12,8)),IFERROR(MATCH(G19,$O$5:$O$12,0),1),MATCH(F19,$O$5:$O$12,0)))</f>
        <v/>
      </c>
      <c r="M19" s="20">
        <f>IF(OR(B19="",E19=""),"",IF(K19&lt;&gt;"",K19,'لوحة التوظيف'!$C$4)-E19)</f>
        <v/>
      </c>
      <c r="O19" s="31" t="inlineStr">
        <is>
          <t>مكتب توظيف</t>
        </is>
      </c>
    </row>
    <row r="20">
      <c r="A20" s="30" t="n">
        <v>16</v>
      </c>
      <c r="B20" s="23" t="inlineStr">
        <is>
          <t>أيمن</t>
        </is>
      </c>
      <c r="C20" s="31" t="inlineStr">
        <is>
          <t>محاسب</t>
        </is>
      </c>
      <c r="D20" s="31" t="inlineStr">
        <is>
          <t>لينكدإن</t>
        </is>
      </c>
      <c r="E20" s="7" t="n">
        <v>46263</v>
      </c>
      <c r="F20" s="31" t="inlineStr">
        <is>
          <t>مرفوض</t>
        </is>
      </c>
      <c r="G20" s="31" t="inlineStr">
        <is>
          <t>تقديم</t>
        </is>
      </c>
      <c r="H20" s="32" t="n"/>
      <c r="I20" s="33" t="n">
        <v>10000</v>
      </c>
      <c r="J20" s="33" t="n"/>
      <c r="K20" s="7" t="n"/>
      <c r="L20" s="20">
        <f>IF(B20="","",IF(OR(F20=INDEX($O$5:$O$12,7),F20=INDEX($O$5:$O$12,8)),IFERROR(MATCH(G20,$O$5:$O$12,0),1),MATCH(F20,$O$5:$O$12,0)))</f>
        <v/>
      </c>
      <c r="M20" s="20">
        <f>IF(OR(B20="",E20=""),"",IF(K20&lt;&gt;"",K20,'لوحة التوظيف'!$C$4)-E20)</f>
        <v/>
      </c>
      <c r="O20" s="31" t="inlineStr">
        <is>
          <t>زيارة مباشرة</t>
        </is>
      </c>
    </row>
    <row r="21">
      <c r="A21" s="30" t="n">
        <v>17</v>
      </c>
      <c r="B21" s="23" t="inlineStr">
        <is>
          <t>ريان</t>
        </is>
      </c>
      <c r="C21" s="31" t="inlineStr">
        <is>
          <t>محاسب</t>
        </is>
      </c>
      <c r="D21" s="31" t="inlineStr">
        <is>
          <t>لينكدإن</t>
        </is>
      </c>
      <c r="E21" s="7" t="n">
        <v>46233</v>
      </c>
      <c r="F21" s="31" t="inlineStr">
        <is>
          <t>مقابلة</t>
        </is>
      </c>
      <c r="G21" s="31" t="n"/>
      <c r="H21" s="32" t="n">
        <v>3.3</v>
      </c>
      <c r="I21" s="33" t="n">
        <v>10000</v>
      </c>
      <c r="J21" s="33" t="n"/>
      <c r="K21" s="7" t="n"/>
      <c r="L21" s="20">
        <f>IF(B21="","",IF(OR(F21=INDEX($O$5:$O$12,7),F21=INDEX($O$5:$O$12,8)),IFERROR(MATCH(G21,$O$5:$O$12,0),1),MATCH(F21,$O$5:$O$12,0)))</f>
        <v/>
      </c>
      <c r="M21" s="20">
        <f>IF(OR(B21="",E21=""),"",IF(K21&lt;&gt;"",K21,'لوحة التوظيف'!$C$4)-E21)</f>
        <v/>
      </c>
    </row>
    <row r="22">
      <c r="A22" s="30" t="n">
        <v>18</v>
      </c>
      <c r="B22" s="23" t="inlineStr">
        <is>
          <t>مشعل</t>
        </is>
      </c>
      <c r="C22" s="31" t="inlineStr">
        <is>
          <t>مندوب مبيعات</t>
        </is>
      </c>
      <c r="D22" s="31" t="inlineStr">
        <is>
          <t>موقع توظيف</t>
        </is>
      </c>
      <c r="E22" s="7" t="n">
        <v>46251</v>
      </c>
      <c r="F22" s="31" t="inlineStr">
        <is>
          <t>مرفوض</t>
        </is>
      </c>
      <c r="G22" s="31" t="inlineStr">
        <is>
          <t>فرز أولي</t>
        </is>
      </c>
      <c r="H22" s="32" t="n"/>
      <c r="I22" s="33" t="n">
        <v>6000</v>
      </c>
      <c r="J22" s="33" t="n"/>
      <c r="K22" s="7" t="n"/>
      <c r="L22" s="20">
        <f>IF(B22="","",IF(OR(F22=INDEX($O$5:$O$12,7),F22=INDEX($O$5:$O$12,8)),IFERROR(MATCH(G22,$O$5:$O$12,0),1),MATCH(F22,$O$5:$O$12,0)))</f>
        <v/>
      </c>
      <c r="M22" s="20">
        <f>IF(OR(B22="",E22=""),"",IF(K22&lt;&gt;"",K22,'لوحة التوظيف'!$C$4)-E22)</f>
        <v/>
      </c>
    </row>
    <row r="23">
      <c r="A23" s="30" t="n">
        <v>19</v>
      </c>
      <c r="B23" s="23" t="inlineStr">
        <is>
          <t>بندر</t>
        </is>
      </c>
      <c r="C23" s="31" t="inlineStr">
        <is>
          <t>مندوب مبيعات</t>
        </is>
      </c>
      <c r="D23" s="31" t="inlineStr">
        <is>
          <t>لينكدإن</t>
        </is>
      </c>
      <c r="E23" s="7" t="n">
        <v>46305</v>
      </c>
      <c r="F23" s="31" t="inlineStr">
        <is>
          <t>مقابلة</t>
        </is>
      </c>
      <c r="G23" s="31" t="n"/>
      <c r="H23" s="32" t="n">
        <v>3.2</v>
      </c>
      <c r="I23" s="33" t="n">
        <v>5900</v>
      </c>
      <c r="J23" s="33" t="n"/>
      <c r="K23" s="7" t="n"/>
      <c r="L23" s="20">
        <f>IF(B23="","",IF(OR(F23=INDEX($O$5:$O$12,7),F23=INDEX($O$5:$O$12,8)),IFERROR(MATCH(G23,$O$5:$O$12,0),1),MATCH(F23,$O$5:$O$12,0)))</f>
        <v/>
      </c>
      <c r="M23" s="20">
        <f>IF(OR(B23="",E23=""),"",IF(K23&lt;&gt;"",K23,'لوحة التوظيف'!$C$4)-E23)</f>
        <v/>
      </c>
    </row>
    <row r="24">
      <c r="A24" s="30" t="n">
        <v>20</v>
      </c>
      <c r="B24" s="23" t="inlineStr">
        <is>
          <t>نواف</t>
        </is>
      </c>
      <c r="C24" s="31" t="inlineStr">
        <is>
          <t>مندوب مبيعات</t>
        </is>
      </c>
      <c r="D24" s="31" t="inlineStr">
        <is>
          <t>مكتب توظيف</t>
        </is>
      </c>
      <c r="E24" s="7" t="n">
        <v>46222</v>
      </c>
      <c r="F24" s="31" t="inlineStr">
        <is>
          <t>مرفوض</t>
        </is>
      </c>
      <c r="G24" s="31" t="inlineStr">
        <is>
          <t>تقييم فني</t>
        </is>
      </c>
      <c r="H24" s="32" t="n">
        <v>4.1</v>
      </c>
      <c r="I24" s="33" t="n">
        <v>6200</v>
      </c>
      <c r="J24" s="33" t="n"/>
      <c r="K24" s="7" t="n"/>
      <c r="L24" s="20">
        <f>IF(B24="","",IF(OR(F24=INDEX($O$5:$O$12,7),F24=INDEX($O$5:$O$12,8)),IFERROR(MATCH(G24,$O$5:$O$12,0),1),MATCH(F24,$O$5:$O$12,0)))</f>
        <v/>
      </c>
      <c r="M24" s="20">
        <f>IF(OR(B24="",E24=""),"",IF(K24&lt;&gt;"",K24,'لوحة التوظيف'!$C$4)-E24)</f>
        <v/>
      </c>
    </row>
    <row r="25">
      <c r="A25" s="30" t="n">
        <v>21</v>
      </c>
      <c r="B25" s="23" t="inlineStr">
        <is>
          <t>ثامر</t>
        </is>
      </c>
      <c r="C25" s="31" t="inlineStr">
        <is>
          <t>مندوب مبيعات</t>
        </is>
      </c>
      <c r="D25" s="31" t="inlineStr">
        <is>
          <t>زيارة مباشرة</t>
        </is>
      </c>
      <c r="E25" s="7" t="n">
        <v>46264</v>
      </c>
      <c r="F25" s="31" t="inlineStr">
        <is>
          <t>تم التعيين</t>
        </is>
      </c>
      <c r="G25" s="31" t="n"/>
      <c r="H25" s="32" t="n">
        <v>4.5</v>
      </c>
      <c r="I25" s="33" t="n">
        <v>5500</v>
      </c>
      <c r="J25" s="33" t="n">
        <v>5300</v>
      </c>
      <c r="K25" s="7" t="n">
        <v>46295</v>
      </c>
      <c r="L25" s="20">
        <f>IF(B25="","",IF(OR(F25=INDEX($O$5:$O$12,7),F25=INDEX($O$5:$O$12,8)),IFERROR(MATCH(G25,$O$5:$O$12,0),1),MATCH(F25,$O$5:$O$12,0)))</f>
        <v/>
      </c>
      <c r="M25" s="20">
        <f>IF(OR(B25="",E25=""),"",IF(K25&lt;&gt;"",K25,'لوحة التوظيف'!$C$4)-E25)</f>
        <v/>
      </c>
    </row>
    <row r="26">
      <c r="A26" s="30" t="n">
        <v>22</v>
      </c>
      <c r="B26" s="23" t="inlineStr">
        <is>
          <t>غازي</t>
        </is>
      </c>
      <c r="C26" s="31" t="inlineStr">
        <is>
          <t>مندوب مبيعات</t>
        </is>
      </c>
      <c r="D26" s="31" t="inlineStr">
        <is>
          <t>لينكدإن</t>
        </is>
      </c>
      <c r="E26" s="7" t="n">
        <v>46264</v>
      </c>
      <c r="F26" s="31" t="inlineStr">
        <is>
          <t>مقابلة</t>
        </is>
      </c>
      <c r="G26" s="31" t="n"/>
      <c r="H26" s="32" t="n">
        <v>2.9</v>
      </c>
      <c r="I26" s="33" t="n">
        <v>5300</v>
      </c>
      <c r="J26" s="33" t="n"/>
      <c r="K26" s="7" t="n"/>
      <c r="L26" s="20">
        <f>IF(B26="","",IF(OR(F26=INDEX($O$5:$O$12,7),F26=INDEX($O$5:$O$12,8)),IFERROR(MATCH(G26,$O$5:$O$12,0),1),MATCH(F26,$O$5:$O$12,0)))</f>
        <v/>
      </c>
      <c r="M26" s="20">
        <f>IF(OR(B26="",E26=""),"",IF(K26&lt;&gt;"",K26,'لوحة التوظيف'!$C$4)-E26)</f>
        <v/>
      </c>
    </row>
    <row r="27">
      <c r="A27" s="30" t="n">
        <v>23</v>
      </c>
      <c r="B27" s="23" t="inlineStr">
        <is>
          <t>ماهر</t>
        </is>
      </c>
      <c r="C27" s="31" t="inlineStr">
        <is>
          <t>مندوب مبيعات</t>
        </is>
      </c>
      <c r="D27" s="31" t="inlineStr">
        <is>
          <t>ترشيح موظف</t>
        </is>
      </c>
      <c r="E27" s="7" t="n">
        <v>46223</v>
      </c>
      <c r="F27" s="31" t="inlineStr">
        <is>
          <t>فرز أولي</t>
        </is>
      </c>
      <c r="G27" s="31" t="n"/>
      <c r="H27" s="32" t="n"/>
      <c r="I27" s="33" t="n">
        <v>5000</v>
      </c>
      <c r="J27" s="33" t="n"/>
      <c r="K27" s="7" t="n"/>
      <c r="L27" s="20">
        <f>IF(B27="","",IF(OR(F27=INDEX($O$5:$O$12,7),F27=INDEX($O$5:$O$12,8)),IFERROR(MATCH(G27,$O$5:$O$12,0),1),MATCH(F27,$O$5:$O$12,0)))</f>
        <v/>
      </c>
      <c r="M27" s="20">
        <f>IF(OR(B27="",E27=""),"",IF(K27&lt;&gt;"",K27,'لوحة التوظيف'!$C$4)-E27)</f>
        <v/>
      </c>
    </row>
    <row r="28">
      <c r="A28" s="30" t="n">
        <v>24</v>
      </c>
      <c r="B28" s="23" t="inlineStr">
        <is>
          <t>لؤي</t>
        </is>
      </c>
      <c r="C28" s="31" t="inlineStr">
        <is>
          <t>مشرف مستودع</t>
        </is>
      </c>
      <c r="D28" s="31" t="inlineStr">
        <is>
          <t>موقع الشركة</t>
        </is>
      </c>
      <c r="E28" s="7" t="n">
        <v>46258</v>
      </c>
      <c r="F28" s="31" t="inlineStr">
        <is>
          <t>مرفوض</t>
        </is>
      </c>
      <c r="G28" s="31" t="inlineStr">
        <is>
          <t>مقابلة</t>
        </is>
      </c>
      <c r="H28" s="32" t="n">
        <v>2.7</v>
      </c>
      <c r="I28" s="33" t="n">
        <v>8700</v>
      </c>
      <c r="J28" s="33" t="n"/>
      <c r="K28" s="7" t="n"/>
      <c r="L28" s="20">
        <f>IF(B28="","",IF(OR(F28=INDEX($O$5:$O$12,7),F28=INDEX($O$5:$O$12,8)),IFERROR(MATCH(G28,$O$5:$O$12,0),1),MATCH(F28,$O$5:$O$12,0)))</f>
        <v/>
      </c>
      <c r="M28" s="20">
        <f>IF(OR(B28="",E28=""),"",IF(K28&lt;&gt;"",K28,'لوحة التوظيف'!$C$4)-E28)</f>
        <v/>
      </c>
    </row>
    <row r="29">
      <c r="A29" s="30" t="n">
        <v>25</v>
      </c>
      <c r="B29" s="23" t="inlineStr">
        <is>
          <t>وائل</t>
        </is>
      </c>
      <c r="C29" s="31" t="inlineStr">
        <is>
          <t>مشرف مستودع</t>
        </is>
      </c>
      <c r="D29" s="31" t="inlineStr">
        <is>
          <t>لينكدإن</t>
        </is>
      </c>
      <c r="E29" s="7" t="n">
        <v>46304</v>
      </c>
      <c r="F29" s="31" t="inlineStr">
        <is>
          <t>تقديم</t>
        </is>
      </c>
      <c r="G29" s="31" t="n"/>
      <c r="H29" s="32" t="n"/>
      <c r="I29" s="33" t="n">
        <v>8500</v>
      </c>
      <c r="J29" s="33" t="n"/>
      <c r="K29" s="7" t="n"/>
      <c r="L29" s="20">
        <f>IF(B29="","",IF(OR(F29=INDEX($O$5:$O$12,7),F29=INDEX($O$5:$O$12,8)),IFERROR(MATCH(G29,$O$5:$O$12,0),1),MATCH(F29,$O$5:$O$12,0)))</f>
        <v/>
      </c>
      <c r="M29" s="20">
        <f>IF(OR(B29="",E29=""),"",IF(K29&lt;&gt;"",K29,'لوحة التوظيف'!$C$4)-E29)</f>
        <v/>
      </c>
    </row>
    <row r="30">
      <c r="A30" s="30" t="n">
        <v>26</v>
      </c>
      <c r="B30" s="23" t="inlineStr">
        <is>
          <t>حسام</t>
        </is>
      </c>
      <c r="C30" s="31" t="inlineStr">
        <is>
          <t>مشرف مستودع</t>
        </is>
      </c>
      <c r="D30" s="31" t="inlineStr">
        <is>
          <t>زيارة مباشرة</t>
        </is>
      </c>
      <c r="E30" s="7" t="n">
        <v>46253</v>
      </c>
      <c r="F30" s="31" t="inlineStr">
        <is>
          <t>مرفوض</t>
        </is>
      </c>
      <c r="G30" s="31" t="inlineStr">
        <is>
          <t>فرز أولي</t>
        </is>
      </c>
      <c r="H30" s="32" t="n"/>
      <c r="I30" s="33" t="n">
        <v>7700</v>
      </c>
      <c r="J30" s="33" t="n"/>
      <c r="K30" s="7" t="n"/>
      <c r="L30" s="20">
        <f>IF(B30="","",IF(OR(F30=INDEX($O$5:$O$12,7),F30=INDEX($O$5:$O$12,8)),IFERROR(MATCH(G30,$O$5:$O$12,0),1),MATCH(F30,$O$5:$O$12,0)))</f>
        <v/>
      </c>
      <c r="M30" s="20">
        <f>IF(OR(B30="",E30=""),"",IF(K30&lt;&gt;"",K30,'لوحة التوظيف'!$C$4)-E30)</f>
        <v/>
      </c>
    </row>
    <row r="31">
      <c r="A31" s="30" t="n">
        <v>27</v>
      </c>
      <c r="B31" s="23" t="inlineStr">
        <is>
          <t>كريم</t>
        </is>
      </c>
      <c r="C31" s="31" t="inlineStr">
        <is>
          <t>مساعد موارد بشرية</t>
        </is>
      </c>
      <c r="D31" s="31" t="inlineStr">
        <is>
          <t>ترشيح موظف</t>
        </is>
      </c>
      <c r="E31" s="7" t="n">
        <v>46300</v>
      </c>
      <c r="F31" s="31" t="inlineStr">
        <is>
          <t>فرز أولي</t>
        </is>
      </c>
      <c r="G31" s="31" t="n"/>
      <c r="H31" s="32" t="n"/>
      <c r="I31" s="33" t="n">
        <v>5000</v>
      </c>
      <c r="J31" s="33" t="n"/>
      <c r="K31" s="7" t="n"/>
      <c r="L31" s="20">
        <f>IF(B31="","",IF(OR(F31=INDEX($O$5:$O$12,7),F31=INDEX($O$5:$O$12,8)),IFERROR(MATCH(G31,$O$5:$O$12,0),1),MATCH(F31,$O$5:$O$12,0)))</f>
        <v/>
      </c>
      <c r="M31" s="20">
        <f>IF(OR(B31="",E31=""),"",IF(K31&lt;&gt;"",K31,'لوحة التوظيف'!$C$4)-E31)</f>
        <v/>
      </c>
    </row>
    <row r="32">
      <c r="A32" s="30" t="n">
        <v>28</v>
      </c>
      <c r="B32" s="23" t="inlineStr">
        <is>
          <t>رياض</t>
        </is>
      </c>
      <c r="C32" s="31" t="inlineStr">
        <is>
          <t>مساعد موارد بشرية</t>
        </is>
      </c>
      <c r="D32" s="31" t="inlineStr">
        <is>
          <t>لينكدإن</t>
        </is>
      </c>
      <c r="E32" s="7" t="n">
        <v>46269</v>
      </c>
      <c r="F32" s="31" t="inlineStr">
        <is>
          <t>تقييم فني</t>
        </is>
      </c>
      <c r="G32" s="31" t="n"/>
      <c r="H32" s="32" t="n">
        <v>2.6</v>
      </c>
      <c r="I32" s="33" t="n">
        <v>4100</v>
      </c>
      <c r="J32" s="33" t="n"/>
      <c r="K32" s="7" t="n"/>
      <c r="L32" s="20">
        <f>IF(B32="","",IF(OR(F32=INDEX($O$5:$O$12,7),F32=INDEX($O$5:$O$12,8)),IFERROR(MATCH(G32,$O$5:$O$12,0),1),MATCH(F32,$O$5:$O$12,0)))</f>
        <v/>
      </c>
      <c r="M32" s="20">
        <f>IF(OR(B32="",E32=""),"",IF(K32&lt;&gt;"",K32,'لوحة التوظيف'!$C$4)-E32)</f>
        <v/>
      </c>
    </row>
    <row r="33">
      <c r="A33" s="30" t="n">
        <v>29</v>
      </c>
      <c r="B33" s="23" t="inlineStr">
        <is>
          <t>عمار</t>
        </is>
      </c>
      <c r="C33" s="31" t="inlineStr">
        <is>
          <t>مساعد موارد بشرية</t>
        </is>
      </c>
      <c r="D33" s="31" t="inlineStr">
        <is>
          <t>موقع الشركة</t>
        </is>
      </c>
      <c r="E33" s="7" t="n">
        <v>46277</v>
      </c>
      <c r="F33" s="31" t="inlineStr">
        <is>
          <t>تم التعيين</t>
        </is>
      </c>
      <c r="G33" s="31" t="n"/>
      <c r="H33" s="32" t="n">
        <v>3.5</v>
      </c>
      <c r="I33" s="33" t="n">
        <v>5100</v>
      </c>
      <c r="J33" s="33" t="n">
        <v>4900</v>
      </c>
      <c r="K33" s="7" t="n">
        <v>46306</v>
      </c>
      <c r="L33" s="20">
        <f>IF(B33="","",IF(OR(F33=INDEX($O$5:$O$12,7),F33=INDEX($O$5:$O$12,8)),IFERROR(MATCH(G33,$O$5:$O$12,0),1),MATCH(F33,$O$5:$O$12,0)))</f>
        <v/>
      </c>
      <c r="M33" s="20">
        <f>IF(OR(B33="",E33=""),"",IF(K33&lt;&gt;"",K33,'لوحة التوظيف'!$C$4)-E33)</f>
        <v/>
      </c>
    </row>
    <row r="34">
      <c r="A34" s="30" t="n">
        <v>30</v>
      </c>
      <c r="B34" s="23" t="inlineStr">
        <is>
          <t>جلال</t>
        </is>
      </c>
      <c r="C34" s="31" t="inlineStr">
        <is>
          <t>فني موقع</t>
        </is>
      </c>
      <c r="D34" s="31" t="inlineStr">
        <is>
          <t>لينكدإن</t>
        </is>
      </c>
      <c r="E34" s="7" t="n">
        <v>46246</v>
      </c>
      <c r="F34" s="31" t="inlineStr">
        <is>
          <t>مرفوض</t>
        </is>
      </c>
      <c r="G34" s="31" t="inlineStr">
        <is>
          <t>تقديم</t>
        </is>
      </c>
      <c r="H34" s="32" t="n"/>
      <c r="I34" s="33" t="n">
        <v>9900</v>
      </c>
      <c r="J34" s="33" t="n"/>
      <c r="K34" s="7" t="n"/>
      <c r="L34" s="20">
        <f>IF(B34="","",IF(OR(F34=INDEX($O$5:$O$12,7),F34=INDEX($O$5:$O$12,8)),IFERROR(MATCH(G34,$O$5:$O$12,0),1),MATCH(F34,$O$5:$O$12,0)))</f>
        <v/>
      </c>
      <c r="M34" s="20">
        <f>IF(OR(B34="",E34=""),"",IF(K34&lt;&gt;"",K34,'لوحة التوظيف'!$C$4)-E34)</f>
        <v/>
      </c>
    </row>
    <row r="35">
      <c r="A35" s="30" t="n">
        <v>31</v>
      </c>
      <c r="B35" s="23" t="inlineStr">
        <is>
          <t>سامي</t>
        </is>
      </c>
      <c r="C35" s="31" t="inlineStr">
        <is>
          <t>مهندس كهرباء</t>
        </is>
      </c>
      <c r="D35" s="31" t="inlineStr">
        <is>
          <t>لينكدإن</t>
        </is>
      </c>
      <c r="E35" s="7" t="n">
        <v>46271</v>
      </c>
      <c r="F35" s="31" t="inlineStr">
        <is>
          <t>انسحب</t>
        </is>
      </c>
      <c r="G35" s="31" t="inlineStr">
        <is>
          <t>فرز أولي</t>
        </is>
      </c>
      <c r="H35" s="32" t="n"/>
      <c r="I35" s="33" t="n">
        <v>5600</v>
      </c>
      <c r="J35" s="33" t="n"/>
      <c r="K35" s="7" t="n"/>
      <c r="L35" s="20">
        <f>IF(B35="","",IF(OR(F35=INDEX($O$5:$O$12,7),F35=INDEX($O$5:$O$12,8)),IFERROR(MATCH(G35,$O$5:$O$12,0),1),MATCH(F35,$O$5:$O$12,0)))</f>
        <v/>
      </c>
      <c r="M35" s="20">
        <f>IF(OR(B35="",E35=""),"",IF(K35&lt;&gt;"",K35,'لوحة التوظيف'!$C$4)-E35)</f>
        <v/>
      </c>
    </row>
    <row r="36">
      <c r="A36" s="30" t="n">
        <v>32</v>
      </c>
      <c r="B36" s="23" t="inlineStr">
        <is>
          <t>نبيل</t>
        </is>
      </c>
      <c r="C36" s="31" t="inlineStr">
        <is>
          <t>مندوب مبيعات</t>
        </is>
      </c>
      <c r="D36" s="31" t="inlineStr">
        <is>
          <t>مكتب توظيف</t>
        </is>
      </c>
      <c r="E36" s="7" t="n">
        <v>46284</v>
      </c>
      <c r="F36" s="31" t="inlineStr">
        <is>
          <t>عرض وظيفي</t>
        </is>
      </c>
      <c r="G36" s="31" t="n"/>
      <c r="H36" s="32" t="n">
        <v>2.6</v>
      </c>
      <c r="I36" s="33" t="n">
        <v>6000</v>
      </c>
      <c r="J36" s="33" t="n">
        <v>5800</v>
      </c>
      <c r="K36" s="7" t="n"/>
      <c r="L36" s="20">
        <f>IF(B36="","",IF(OR(F36=INDEX($O$5:$O$12,7),F36=INDEX($O$5:$O$12,8)),IFERROR(MATCH(G36,$O$5:$O$12,0),1),MATCH(F36,$O$5:$O$12,0)))</f>
        <v/>
      </c>
      <c r="M36" s="20">
        <f>IF(OR(B36="",E36=""),"",IF(K36&lt;&gt;"",K36,'لوحة التوظيف'!$C$4)-E36)</f>
        <v/>
      </c>
    </row>
    <row r="37">
      <c r="A37" s="30" t="n">
        <v>33</v>
      </c>
      <c r="B37" s="23" t="inlineStr">
        <is>
          <t>فيصل</t>
        </is>
      </c>
      <c r="C37" s="31" t="inlineStr">
        <is>
          <t>محاسب</t>
        </is>
      </c>
      <c r="D37" s="31" t="inlineStr">
        <is>
          <t>مكتب توظيف</t>
        </is>
      </c>
      <c r="E37" s="7" t="n">
        <v>46304</v>
      </c>
      <c r="F37" s="31" t="inlineStr">
        <is>
          <t>تقديم</t>
        </is>
      </c>
      <c r="G37" s="31" t="n"/>
      <c r="H37" s="32" t="n"/>
      <c r="I37" s="33" t="n">
        <v>9700</v>
      </c>
      <c r="J37" s="33" t="n"/>
      <c r="K37" s="7" t="n"/>
      <c r="L37" s="20">
        <f>IF(B37="","",IF(OR(F37=INDEX($O$5:$O$12,7),F37=INDEX($O$5:$O$12,8)),IFERROR(MATCH(G37,$O$5:$O$12,0),1),MATCH(F37,$O$5:$O$12,0)))</f>
        <v/>
      </c>
      <c r="M37" s="20">
        <f>IF(OR(B37="",E37=""),"",IF(K37&lt;&gt;"",K37,'لوحة التوظيف'!$C$4)-E37)</f>
        <v/>
      </c>
    </row>
    <row r="38">
      <c r="A38" s="30" t="n">
        <v>34</v>
      </c>
      <c r="B38" s="23" t="inlineStr">
        <is>
          <t>هشام</t>
        </is>
      </c>
      <c r="C38" s="31" t="inlineStr">
        <is>
          <t>فني موقع</t>
        </is>
      </c>
      <c r="D38" s="31" t="inlineStr">
        <is>
          <t>لينكدإن</t>
        </is>
      </c>
      <c r="E38" s="7" t="n">
        <v>46248</v>
      </c>
      <c r="F38" s="31" t="inlineStr">
        <is>
          <t>تم التعيين</t>
        </is>
      </c>
      <c r="G38" s="31" t="n"/>
      <c r="H38" s="32" t="n">
        <v>3.7</v>
      </c>
      <c r="I38" s="33" t="n">
        <v>7400</v>
      </c>
      <c r="J38" s="33" t="n">
        <v>7100</v>
      </c>
      <c r="K38" s="7" t="n">
        <v>46271</v>
      </c>
      <c r="L38" s="20">
        <f>IF(B38="","",IF(OR(F38=INDEX($O$5:$O$12,7),F38=INDEX($O$5:$O$12,8)),IFERROR(MATCH(G38,$O$5:$O$12,0),1),MATCH(F38,$O$5:$O$12,0)))</f>
        <v/>
      </c>
      <c r="M38" s="20">
        <f>IF(OR(B38="",E38=""),"",IF(K38&lt;&gt;"",K38,'لوحة التوظيف'!$C$4)-E38)</f>
        <v/>
      </c>
    </row>
    <row r="39">
      <c r="A39" s="30" t="n">
        <v>35</v>
      </c>
      <c r="B39" s="23" t="inlineStr">
        <is>
          <t>وسام</t>
        </is>
      </c>
      <c r="C39" s="31" t="inlineStr">
        <is>
          <t>مندوب مبيعات</t>
        </is>
      </c>
      <c r="D39" s="31" t="inlineStr">
        <is>
          <t>ترشيح موظف</t>
        </is>
      </c>
      <c r="E39" s="7" t="n">
        <v>46226</v>
      </c>
      <c r="F39" s="31" t="inlineStr">
        <is>
          <t>انسحب</t>
        </is>
      </c>
      <c r="G39" s="31" t="inlineStr">
        <is>
          <t>مقابلة</t>
        </is>
      </c>
      <c r="H39" s="32" t="n">
        <v>4.7</v>
      </c>
      <c r="I39" s="33" t="n">
        <v>6500</v>
      </c>
      <c r="J39" s="33" t="n"/>
      <c r="K39" s="7" t="n"/>
      <c r="L39" s="20">
        <f>IF(B39="","",IF(OR(F39=INDEX($O$5:$O$12,7),F39=INDEX($O$5:$O$12,8)),IFERROR(MATCH(G39,$O$5:$O$12,0),1),MATCH(F39,$O$5:$O$12,0)))</f>
        <v/>
      </c>
      <c r="M39" s="20">
        <f>IF(OR(B39="",E39=""),"",IF(K39&lt;&gt;"",K39,'لوحة التوظيف'!$C$4)-E39)</f>
        <v/>
      </c>
    </row>
    <row r="40">
      <c r="A40" s="30" t="n">
        <v>36</v>
      </c>
      <c r="B40" s="23" t="inlineStr">
        <is>
          <t>إياد</t>
        </is>
      </c>
      <c r="C40" s="31" t="inlineStr">
        <is>
          <t>مهندس كهرباء</t>
        </is>
      </c>
      <c r="D40" s="31" t="inlineStr">
        <is>
          <t>زيارة مباشرة</t>
        </is>
      </c>
      <c r="E40" s="7" t="n">
        <v>46238</v>
      </c>
      <c r="F40" s="31" t="inlineStr">
        <is>
          <t>عرض وظيفي</t>
        </is>
      </c>
      <c r="G40" s="31" t="n"/>
      <c r="H40" s="32" t="n">
        <v>3.6</v>
      </c>
      <c r="I40" s="33" t="n">
        <v>7500</v>
      </c>
      <c r="J40" s="33" t="n">
        <v>7200</v>
      </c>
      <c r="K40" s="7" t="n"/>
      <c r="L40" s="20">
        <f>IF(B40="","",IF(OR(F40=INDEX($O$5:$O$12,7),F40=INDEX($O$5:$O$12,8)),IFERROR(MATCH(G40,$O$5:$O$12,0),1),MATCH(F40,$O$5:$O$12,0)))</f>
        <v/>
      </c>
      <c r="M40" s="20">
        <f>IF(OR(B40="",E40=""),"",IF(K40&lt;&gt;"",K40,'لوحة التوظيف'!$C$4)-E40)</f>
        <v/>
      </c>
    </row>
    <row r="41">
      <c r="A41" s="30" t="n">
        <v>37</v>
      </c>
      <c r="B41" s="23" t="inlineStr">
        <is>
          <t>قصي</t>
        </is>
      </c>
      <c r="C41" s="31" t="inlineStr">
        <is>
          <t>فني موقع</t>
        </is>
      </c>
      <c r="D41" s="31" t="inlineStr">
        <is>
          <t>لينكدإن</t>
        </is>
      </c>
      <c r="E41" s="7" t="n">
        <v>46255</v>
      </c>
      <c r="F41" s="31" t="inlineStr">
        <is>
          <t>مرفوض</t>
        </is>
      </c>
      <c r="G41" s="31" t="inlineStr">
        <is>
          <t>تقييم فني</t>
        </is>
      </c>
      <c r="H41" s="32" t="n">
        <v>2.6</v>
      </c>
      <c r="I41" s="33" t="n">
        <v>7600</v>
      </c>
      <c r="J41" s="33" t="n"/>
      <c r="K41" s="7" t="n"/>
      <c r="L41" s="20">
        <f>IF(B41="","",IF(OR(F41=INDEX($O$5:$O$12,7),F41=INDEX($O$5:$O$12,8)),IFERROR(MATCH(G41,$O$5:$O$12,0),1),MATCH(F41,$O$5:$O$12,0)))</f>
        <v/>
      </c>
      <c r="M41" s="20">
        <f>IF(OR(B41="",E41=""),"",IF(K41&lt;&gt;"",K41,'لوحة التوظيف'!$C$4)-E41)</f>
        <v/>
      </c>
    </row>
    <row r="42">
      <c r="A42" s="30" t="n">
        <v>38</v>
      </c>
      <c r="B42" s="23" t="inlineStr">
        <is>
          <t>مروان</t>
        </is>
      </c>
      <c r="C42" s="31" t="inlineStr">
        <is>
          <t>محاسب</t>
        </is>
      </c>
      <c r="D42" s="31" t="inlineStr">
        <is>
          <t>موقع الشركة</t>
        </is>
      </c>
      <c r="E42" s="7" t="n">
        <v>46251</v>
      </c>
      <c r="F42" s="31" t="inlineStr">
        <is>
          <t>فرز أولي</t>
        </is>
      </c>
      <c r="G42" s="31" t="n"/>
      <c r="H42" s="32" t="n"/>
      <c r="I42" s="33" t="n">
        <v>8600</v>
      </c>
      <c r="J42" s="33" t="n"/>
      <c r="K42" s="7" t="n"/>
      <c r="L42" s="20">
        <f>IF(B42="","",IF(OR(F42=INDEX($O$5:$O$12,7),F42=INDEX($O$5:$O$12,8)),IFERROR(MATCH(G42,$O$5:$O$12,0),1),MATCH(F42,$O$5:$O$12,0)))</f>
        <v/>
      </c>
      <c r="M42" s="20">
        <f>IF(OR(B42="",E42=""),"",IF(K42&lt;&gt;"",K42,'لوحة التوظيف'!$C$4)-E42)</f>
        <v/>
      </c>
    </row>
    <row r="43">
      <c r="A43" s="30" t="n">
        <v>39</v>
      </c>
      <c r="B43" s="23" t="inlineStr">
        <is>
          <t>جابر</t>
        </is>
      </c>
      <c r="C43" s="31" t="inlineStr">
        <is>
          <t>مندوب مبيعات</t>
        </is>
      </c>
      <c r="D43" s="31" t="inlineStr">
        <is>
          <t>زيارة مباشرة</t>
        </is>
      </c>
      <c r="E43" s="7" t="n">
        <v>46290</v>
      </c>
      <c r="F43" s="31" t="inlineStr">
        <is>
          <t>مرفوض</t>
        </is>
      </c>
      <c r="G43" s="31" t="inlineStr">
        <is>
          <t>تقديم</t>
        </is>
      </c>
      <c r="H43" s="32" t="n"/>
      <c r="I43" s="33" t="n">
        <v>5200</v>
      </c>
      <c r="J43" s="33" t="n"/>
      <c r="K43" s="7" t="n"/>
      <c r="L43" s="20">
        <f>IF(B43="","",IF(OR(F43=INDEX($O$5:$O$12,7),F43=INDEX($O$5:$O$12,8)),IFERROR(MATCH(G43,$O$5:$O$12,0),1),MATCH(F43,$O$5:$O$12,0)))</f>
        <v/>
      </c>
      <c r="M43" s="20">
        <f>IF(OR(B43="",E43=""),"",IF(K43&lt;&gt;"",K43,'لوحة التوظيف'!$C$4)-E43)</f>
        <v/>
      </c>
    </row>
    <row r="44">
      <c r="A44" s="30" t="n">
        <v>40</v>
      </c>
      <c r="B44" s="23" t="inlineStr">
        <is>
          <t>شادي</t>
        </is>
      </c>
      <c r="C44" s="31" t="inlineStr">
        <is>
          <t>فني موقع</t>
        </is>
      </c>
      <c r="D44" s="31" t="inlineStr">
        <is>
          <t>لينكدإن</t>
        </is>
      </c>
      <c r="E44" s="7" t="n">
        <v>46260</v>
      </c>
      <c r="F44" s="31" t="inlineStr">
        <is>
          <t>مرفوض</t>
        </is>
      </c>
      <c r="G44" s="31" t="inlineStr">
        <is>
          <t>تقديم</t>
        </is>
      </c>
      <c r="H44" s="32" t="n"/>
      <c r="I44" s="33" t="n">
        <v>8000</v>
      </c>
      <c r="J44" s="33" t="n"/>
      <c r="K44" s="7" t="n"/>
      <c r="L44" s="20">
        <f>IF(B44="","",IF(OR(F44=INDEX($O$5:$O$12,7),F44=INDEX($O$5:$O$12,8)),IFERROR(MATCH(G44,$O$5:$O$12,0),1),MATCH(F44,$O$5:$O$12,0)))</f>
        <v/>
      </c>
      <c r="M44" s="20">
        <f>IF(OR(B44="",E44=""),"",IF(K44&lt;&gt;"",K44,'لوحة التوظيف'!$C$4)-E44)</f>
        <v/>
      </c>
    </row>
    <row r="45">
      <c r="A45" s="30" t="n"/>
      <c r="B45" s="23" t="n"/>
      <c r="C45" s="31" t="n"/>
      <c r="D45" s="31" t="n"/>
      <c r="E45" s="7" t="n"/>
      <c r="F45" s="31" t="n"/>
      <c r="G45" s="31" t="n"/>
      <c r="H45" s="32" t="n"/>
      <c r="I45" s="33" t="n"/>
      <c r="J45" s="33" t="n"/>
      <c r="K45" s="7" t="n"/>
      <c r="L45" s="20">
        <f>IF(B45="","",IF(OR(F45=INDEX($O$5:$O$12,7),F45=INDEX($O$5:$O$12,8)),IFERROR(MATCH(G45,$O$5:$O$12,0),1),MATCH(F45,$O$5:$O$12,0)))</f>
        <v/>
      </c>
      <c r="M45" s="20">
        <f>IF(OR(B45="",E45=""),"",IF(K45&lt;&gt;"",K45,'لوحة التوظيف'!$C$4)-E45)</f>
        <v/>
      </c>
    </row>
    <row r="46">
      <c r="A46" s="30" t="n"/>
      <c r="B46" s="23" t="n"/>
      <c r="C46" s="31" t="n"/>
      <c r="D46" s="31" t="n"/>
      <c r="E46" s="7" t="n"/>
      <c r="F46" s="31" t="n"/>
      <c r="G46" s="31" t="n"/>
      <c r="H46" s="32" t="n"/>
      <c r="I46" s="33" t="n"/>
      <c r="J46" s="33" t="n"/>
      <c r="K46" s="7" t="n"/>
      <c r="L46" s="20">
        <f>IF(B46="","",IF(OR(F46=INDEX($O$5:$O$12,7),F46=INDEX($O$5:$O$12,8)),IFERROR(MATCH(G46,$O$5:$O$12,0),1),MATCH(F46,$O$5:$O$12,0)))</f>
        <v/>
      </c>
      <c r="M46" s="20">
        <f>IF(OR(B46="",E46=""),"",IF(K46&lt;&gt;"",K46,'لوحة التوظيف'!$C$4)-E46)</f>
        <v/>
      </c>
    </row>
    <row r="47">
      <c r="A47" s="30" t="n"/>
      <c r="B47" s="23" t="n"/>
      <c r="C47" s="31" t="n"/>
      <c r="D47" s="31" t="n"/>
      <c r="E47" s="7" t="n"/>
      <c r="F47" s="31" t="n"/>
      <c r="G47" s="31" t="n"/>
      <c r="H47" s="32" t="n"/>
      <c r="I47" s="33" t="n"/>
      <c r="J47" s="33" t="n"/>
      <c r="K47" s="7" t="n"/>
      <c r="L47" s="20">
        <f>IF(B47="","",IF(OR(F47=INDEX($O$5:$O$12,7),F47=INDEX($O$5:$O$12,8)),IFERROR(MATCH(G47,$O$5:$O$12,0),1),MATCH(F47,$O$5:$O$12,0)))</f>
        <v/>
      </c>
      <c r="M47" s="20">
        <f>IF(OR(B47="",E47=""),"",IF(K47&lt;&gt;"",K47,'لوحة التوظيف'!$C$4)-E47)</f>
        <v/>
      </c>
    </row>
    <row r="48">
      <c r="A48" s="30" t="n"/>
      <c r="B48" s="23" t="n"/>
      <c r="C48" s="31" t="n"/>
      <c r="D48" s="31" t="n"/>
      <c r="E48" s="7" t="n"/>
      <c r="F48" s="31" t="n"/>
      <c r="G48" s="31" t="n"/>
      <c r="H48" s="32" t="n"/>
      <c r="I48" s="33" t="n"/>
      <c r="J48" s="33" t="n"/>
      <c r="K48" s="7" t="n"/>
      <c r="L48" s="20">
        <f>IF(B48="","",IF(OR(F48=INDEX($O$5:$O$12,7),F48=INDEX($O$5:$O$12,8)),IFERROR(MATCH(G48,$O$5:$O$12,0),1),MATCH(F48,$O$5:$O$12,0)))</f>
        <v/>
      </c>
      <c r="M48" s="20">
        <f>IF(OR(B48="",E48=""),"",IF(K48&lt;&gt;"",K48,'لوحة التوظيف'!$C$4)-E48)</f>
        <v/>
      </c>
    </row>
    <row r="49">
      <c r="A49" s="30" t="n"/>
      <c r="B49" s="23" t="n"/>
      <c r="C49" s="31" t="n"/>
      <c r="D49" s="31" t="n"/>
      <c r="E49" s="7" t="n"/>
      <c r="F49" s="31" t="n"/>
      <c r="G49" s="31" t="n"/>
      <c r="H49" s="32" t="n"/>
      <c r="I49" s="33" t="n"/>
      <c r="J49" s="33" t="n"/>
      <c r="K49" s="7" t="n"/>
      <c r="L49" s="20">
        <f>IF(B49="","",IF(OR(F49=INDEX($O$5:$O$12,7),F49=INDEX($O$5:$O$12,8)),IFERROR(MATCH(G49,$O$5:$O$12,0),1),MATCH(F49,$O$5:$O$12,0)))</f>
        <v/>
      </c>
      <c r="M49" s="20">
        <f>IF(OR(B49="",E49=""),"",IF(K49&lt;&gt;"",K49,'لوحة التوظيف'!$C$4)-E49)</f>
        <v/>
      </c>
    </row>
    <row r="50">
      <c r="A50" s="30" t="n"/>
      <c r="B50" s="23" t="n"/>
      <c r="C50" s="31" t="n"/>
      <c r="D50" s="31" t="n"/>
      <c r="E50" s="7" t="n"/>
      <c r="F50" s="31" t="n"/>
      <c r="G50" s="31" t="n"/>
      <c r="H50" s="32" t="n"/>
      <c r="I50" s="33" t="n"/>
      <c r="J50" s="33" t="n"/>
      <c r="K50" s="7" t="n"/>
      <c r="L50" s="20">
        <f>IF(B50="","",IF(OR(F50=INDEX($O$5:$O$12,7),F50=INDEX($O$5:$O$12,8)),IFERROR(MATCH(G50,$O$5:$O$12,0),1),MATCH(F50,$O$5:$O$12,0)))</f>
        <v/>
      </c>
      <c r="M50" s="20">
        <f>IF(OR(B50="",E50=""),"",IF(K50&lt;&gt;"",K50,'لوحة التوظيف'!$C$4)-E50)</f>
        <v/>
      </c>
    </row>
    <row r="51">
      <c r="A51" s="30" t="n"/>
      <c r="B51" s="23" t="n"/>
      <c r="C51" s="31" t="n"/>
      <c r="D51" s="31" t="n"/>
      <c r="E51" s="7" t="n"/>
      <c r="F51" s="31" t="n"/>
      <c r="G51" s="31" t="n"/>
      <c r="H51" s="32" t="n"/>
      <c r="I51" s="33" t="n"/>
      <c r="J51" s="33" t="n"/>
      <c r="K51" s="7" t="n"/>
      <c r="L51" s="20">
        <f>IF(B51="","",IF(OR(F51=INDEX($O$5:$O$12,7),F51=INDEX($O$5:$O$12,8)),IFERROR(MATCH(G51,$O$5:$O$12,0),1),MATCH(F51,$O$5:$O$12,0)))</f>
        <v/>
      </c>
      <c r="M51" s="20">
        <f>IF(OR(B51="",E51=""),"",IF(K51&lt;&gt;"",K51,'لوحة التوظيف'!$C$4)-E51)</f>
        <v/>
      </c>
    </row>
    <row r="52">
      <c r="A52" s="30" t="n"/>
      <c r="B52" s="23" t="n"/>
      <c r="C52" s="31" t="n"/>
      <c r="D52" s="31" t="n"/>
      <c r="E52" s="7" t="n"/>
      <c r="F52" s="31" t="n"/>
      <c r="G52" s="31" t="n"/>
      <c r="H52" s="32" t="n"/>
      <c r="I52" s="33" t="n"/>
      <c r="J52" s="33" t="n"/>
      <c r="K52" s="7" t="n"/>
      <c r="L52" s="20">
        <f>IF(B52="","",IF(OR(F52=INDEX($O$5:$O$12,7),F52=INDEX($O$5:$O$12,8)),IFERROR(MATCH(G52,$O$5:$O$12,0),1),MATCH(F52,$O$5:$O$12,0)))</f>
        <v/>
      </c>
      <c r="M52" s="20">
        <f>IF(OR(B52="",E52=""),"",IF(K52&lt;&gt;"",K52,'لوحة التوظيف'!$C$4)-E52)</f>
        <v/>
      </c>
    </row>
    <row r="53">
      <c r="A53" s="30" t="n"/>
      <c r="B53" s="23" t="n"/>
      <c r="C53" s="31" t="n"/>
      <c r="D53" s="31" t="n"/>
      <c r="E53" s="7" t="n"/>
      <c r="F53" s="31" t="n"/>
      <c r="G53" s="31" t="n"/>
      <c r="H53" s="32" t="n"/>
      <c r="I53" s="33" t="n"/>
      <c r="J53" s="33" t="n"/>
      <c r="K53" s="7" t="n"/>
      <c r="L53" s="20">
        <f>IF(B53="","",IF(OR(F53=INDEX($O$5:$O$12,7),F53=INDEX($O$5:$O$12,8)),IFERROR(MATCH(G53,$O$5:$O$12,0),1),MATCH(F53,$O$5:$O$12,0)))</f>
        <v/>
      </c>
      <c r="M53" s="20">
        <f>IF(OR(B53="",E53=""),"",IF(K53&lt;&gt;"",K53,'لوحة التوظيف'!$C$4)-E53)</f>
        <v/>
      </c>
    </row>
    <row r="54">
      <c r="A54" s="30" t="n"/>
      <c r="B54" s="23" t="n"/>
      <c r="C54" s="31" t="n"/>
      <c r="D54" s="31" t="n"/>
      <c r="E54" s="7" t="n"/>
      <c r="F54" s="31" t="n"/>
      <c r="G54" s="31" t="n"/>
      <c r="H54" s="32" t="n"/>
      <c r="I54" s="33" t="n"/>
      <c r="J54" s="33" t="n"/>
      <c r="K54" s="7" t="n"/>
      <c r="L54" s="20">
        <f>IF(B54="","",IF(OR(F54=INDEX($O$5:$O$12,7),F54=INDEX($O$5:$O$12,8)),IFERROR(MATCH(G54,$O$5:$O$12,0),1),MATCH(F54,$O$5:$O$12,0)))</f>
        <v/>
      </c>
      <c r="M54" s="20">
        <f>IF(OR(B54="",E54=""),"",IF(K54&lt;&gt;"",K54,'لوحة التوظيف'!$C$4)-E54)</f>
        <v/>
      </c>
    </row>
    <row r="55">
      <c r="A55" s="30" t="n"/>
      <c r="B55" s="23" t="n"/>
      <c r="C55" s="31" t="n"/>
      <c r="D55" s="31" t="n"/>
      <c r="E55" s="7" t="n"/>
      <c r="F55" s="31" t="n"/>
      <c r="G55" s="31" t="n"/>
      <c r="H55" s="32" t="n"/>
      <c r="I55" s="33" t="n"/>
      <c r="J55" s="33" t="n"/>
      <c r="K55" s="7" t="n"/>
      <c r="L55" s="20">
        <f>IF(B55="","",IF(OR(F55=INDEX($O$5:$O$12,7),F55=INDEX($O$5:$O$12,8)),IFERROR(MATCH(G55,$O$5:$O$12,0),1),MATCH(F55,$O$5:$O$12,0)))</f>
        <v/>
      </c>
      <c r="M55" s="20">
        <f>IF(OR(B55="",E55=""),"",IF(K55&lt;&gt;"",K55,'لوحة التوظيف'!$C$4)-E55)</f>
        <v/>
      </c>
    </row>
    <row r="56">
      <c r="A56" s="30" t="n"/>
      <c r="B56" s="23" t="n"/>
      <c r="C56" s="31" t="n"/>
      <c r="D56" s="31" t="n"/>
      <c r="E56" s="7" t="n"/>
      <c r="F56" s="31" t="n"/>
      <c r="G56" s="31" t="n"/>
      <c r="H56" s="32" t="n"/>
      <c r="I56" s="33" t="n"/>
      <c r="J56" s="33" t="n"/>
      <c r="K56" s="7" t="n"/>
      <c r="L56" s="20">
        <f>IF(B56="","",IF(OR(F56=INDEX($O$5:$O$12,7),F56=INDEX($O$5:$O$12,8)),IFERROR(MATCH(G56,$O$5:$O$12,0),1),MATCH(F56,$O$5:$O$12,0)))</f>
        <v/>
      </c>
      <c r="M56" s="20">
        <f>IF(OR(B56="",E56=""),"",IF(K56&lt;&gt;"",K56,'لوحة التوظيف'!$C$4)-E56)</f>
        <v/>
      </c>
    </row>
    <row r="57">
      <c r="A57" s="30" t="n"/>
      <c r="B57" s="23" t="n"/>
      <c r="C57" s="31" t="n"/>
      <c r="D57" s="31" t="n"/>
      <c r="E57" s="7" t="n"/>
      <c r="F57" s="31" t="n"/>
      <c r="G57" s="31" t="n"/>
      <c r="H57" s="32" t="n"/>
      <c r="I57" s="33" t="n"/>
      <c r="J57" s="33" t="n"/>
      <c r="K57" s="7" t="n"/>
      <c r="L57" s="20">
        <f>IF(B57="","",IF(OR(F57=INDEX($O$5:$O$12,7),F57=INDEX($O$5:$O$12,8)),IFERROR(MATCH(G57,$O$5:$O$12,0),1),MATCH(F57,$O$5:$O$12,0)))</f>
        <v/>
      </c>
      <c r="M57" s="20">
        <f>IF(OR(B57="",E57=""),"",IF(K57&lt;&gt;"",K57,'لوحة التوظيف'!$C$4)-E57)</f>
        <v/>
      </c>
    </row>
    <row r="58">
      <c r="A58" s="30" t="n"/>
      <c r="B58" s="23" t="n"/>
      <c r="C58" s="31" t="n"/>
      <c r="D58" s="31" t="n"/>
      <c r="E58" s="7" t="n"/>
      <c r="F58" s="31" t="n"/>
      <c r="G58" s="31" t="n"/>
      <c r="H58" s="32" t="n"/>
      <c r="I58" s="33" t="n"/>
      <c r="J58" s="33" t="n"/>
      <c r="K58" s="7" t="n"/>
      <c r="L58" s="20">
        <f>IF(B58="","",IF(OR(F58=INDEX($O$5:$O$12,7),F58=INDEX($O$5:$O$12,8)),IFERROR(MATCH(G58,$O$5:$O$12,0),1),MATCH(F58,$O$5:$O$12,0)))</f>
        <v/>
      </c>
      <c r="M58" s="20">
        <f>IF(OR(B58="",E58=""),"",IF(K58&lt;&gt;"",K58,'لوحة التوظيف'!$C$4)-E58)</f>
        <v/>
      </c>
    </row>
    <row r="59">
      <c r="A59" s="30" t="n"/>
      <c r="B59" s="23" t="n"/>
      <c r="C59" s="31" t="n"/>
      <c r="D59" s="31" t="n"/>
      <c r="E59" s="7" t="n"/>
      <c r="F59" s="31" t="n"/>
      <c r="G59" s="31" t="n"/>
      <c r="H59" s="32" t="n"/>
      <c r="I59" s="33" t="n"/>
      <c r="J59" s="33" t="n"/>
      <c r="K59" s="7" t="n"/>
      <c r="L59" s="20">
        <f>IF(B59="","",IF(OR(F59=INDEX($O$5:$O$12,7),F59=INDEX($O$5:$O$12,8)),IFERROR(MATCH(G59,$O$5:$O$12,0),1),MATCH(F59,$O$5:$O$12,0)))</f>
        <v/>
      </c>
      <c r="M59" s="20">
        <f>IF(OR(B59="",E59=""),"",IF(K59&lt;&gt;"",K59,'لوحة التوظيف'!$C$4)-E59)</f>
        <v/>
      </c>
    </row>
    <row r="60">
      <c r="A60" s="30" t="n"/>
      <c r="B60" s="23" t="n"/>
      <c r="C60" s="31" t="n"/>
      <c r="D60" s="31" t="n"/>
      <c r="E60" s="7" t="n"/>
      <c r="F60" s="31" t="n"/>
      <c r="G60" s="31" t="n"/>
      <c r="H60" s="32" t="n"/>
      <c r="I60" s="33" t="n"/>
      <c r="J60" s="33" t="n"/>
      <c r="K60" s="7" t="n"/>
      <c r="L60" s="20">
        <f>IF(B60="","",IF(OR(F60=INDEX($O$5:$O$12,7),F60=INDEX($O$5:$O$12,8)),IFERROR(MATCH(G60,$O$5:$O$12,0),1),MATCH(F60,$O$5:$O$12,0)))</f>
        <v/>
      </c>
      <c r="M60" s="20">
        <f>IF(OR(B60="",E60=""),"",IF(K60&lt;&gt;"",K60,'لوحة التوظيف'!$C$4)-E60)</f>
        <v/>
      </c>
    </row>
    <row r="61">
      <c r="A61" s="30" t="n"/>
      <c r="B61" s="23" t="n"/>
      <c r="C61" s="31" t="n"/>
      <c r="D61" s="31" t="n"/>
      <c r="E61" s="7" t="n"/>
      <c r="F61" s="31" t="n"/>
      <c r="G61" s="31" t="n"/>
      <c r="H61" s="32" t="n"/>
      <c r="I61" s="33" t="n"/>
      <c r="J61" s="33" t="n"/>
      <c r="K61" s="7" t="n"/>
      <c r="L61" s="20">
        <f>IF(B61="","",IF(OR(F61=INDEX($O$5:$O$12,7),F61=INDEX($O$5:$O$12,8)),IFERROR(MATCH(G61,$O$5:$O$12,0),1),MATCH(F61,$O$5:$O$12,0)))</f>
        <v/>
      </c>
      <c r="M61" s="20">
        <f>IF(OR(B61="",E61=""),"",IF(K61&lt;&gt;"",K61,'لوحة التوظيف'!$C$4)-E61)</f>
        <v/>
      </c>
    </row>
    <row r="62">
      <c r="A62" s="30" t="n"/>
      <c r="B62" s="23" t="n"/>
      <c r="C62" s="31" t="n"/>
      <c r="D62" s="31" t="n"/>
      <c r="E62" s="7" t="n"/>
      <c r="F62" s="31" t="n"/>
      <c r="G62" s="31" t="n"/>
      <c r="H62" s="32" t="n"/>
      <c r="I62" s="33" t="n"/>
      <c r="J62" s="33" t="n"/>
      <c r="K62" s="7" t="n"/>
      <c r="L62" s="20">
        <f>IF(B62="","",IF(OR(F62=INDEX($O$5:$O$12,7),F62=INDEX($O$5:$O$12,8)),IFERROR(MATCH(G62,$O$5:$O$12,0),1),MATCH(F62,$O$5:$O$12,0)))</f>
        <v/>
      </c>
      <c r="M62" s="20">
        <f>IF(OR(B62="",E62=""),"",IF(K62&lt;&gt;"",K62,'لوحة التوظيف'!$C$4)-E62)</f>
        <v/>
      </c>
    </row>
    <row r="63">
      <c r="A63" s="30" t="n"/>
      <c r="B63" s="23" t="n"/>
      <c r="C63" s="31" t="n"/>
      <c r="D63" s="31" t="n"/>
      <c r="E63" s="7" t="n"/>
      <c r="F63" s="31" t="n"/>
      <c r="G63" s="31" t="n"/>
      <c r="H63" s="32" t="n"/>
      <c r="I63" s="33" t="n"/>
      <c r="J63" s="33" t="n"/>
      <c r="K63" s="7" t="n"/>
      <c r="L63" s="20">
        <f>IF(B63="","",IF(OR(F63=INDEX($O$5:$O$12,7),F63=INDEX($O$5:$O$12,8)),IFERROR(MATCH(G63,$O$5:$O$12,0),1),MATCH(F63,$O$5:$O$12,0)))</f>
        <v/>
      </c>
      <c r="M63" s="20">
        <f>IF(OR(B63="",E63=""),"",IF(K63&lt;&gt;"",K63,'لوحة التوظيف'!$C$4)-E63)</f>
        <v/>
      </c>
    </row>
    <row r="64">
      <c r="A64" s="30" t="n"/>
      <c r="B64" s="23" t="n"/>
      <c r="C64" s="31" t="n"/>
      <c r="D64" s="31" t="n"/>
      <c r="E64" s="7" t="n"/>
      <c r="F64" s="31" t="n"/>
      <c r="G64" s="31" t="n"/>
      <c r="H64" s="32" t="n"/>
      <c r="I64" s="33" t="n"/>
      <c r="J64" s="33" t="n"/>
      <c r="K64" s="7" t="n"/>
      <c r="L64" s="20">
        <f>IF(B64="","",IF(OR(F64=INDEX($O$5:$O$12,7),F64=INDEX($O$5:$O$12,8)),IFERROR(MATCH(G64,$O$5:$O$12,0),1),MATCH(F64,$O$5:$O$12,0)))</f>
        <v/>
      </c>
      <c r="M64" s="20">
        <f>IF(OR(B64="",E64=""),"",IF(K64&lt;&gt;"",K64,'لوحة التوظيف'!$C$4)-E64)</f>
        <v/>
      </c>
    </row>
    <row r="65">
      <c r="A65" s="30" t="n"/>
      <c r="B65" s="23" t="n"/>
      <c r="C65" s="31" t="n"/>
      <c r="D65" s="31" t="n"/>
      <c r="E65" s="7" t="n"/>
      <c r="F65" s="31" t="n"/>
      <c r="G65" s="31" t="n"/>
      <c r="H65" s="32" t="n"/>
      <c r="I65" s="33" t="n"/>
      <c r="J65" s="33" t="n"/>
      <c r="K65" s="7" t="n"/>
      <c r="L65" s="20">
        <f>IF(B65="","",IF(OR(F65=INDEX($O$5:$O$12,7),F65=INDEX($O$5:$O$12,8)),IFERROR(MATCH(G65,$O$5:$O$12,0),1),MATCH(F65,$O$5:$O$12,0)))</f>
        <v/>
      </c>
      <c r="M65" s="20">
        <f>IF(OR(B65="",E65=""),"",IF(K65&lt;&gt;"",K65,'لوحة التوظيف'!$C$4)-E65)</f>
        <v/>
      </c>
    </row>
    <row r="66">
      <c r="A66" s="30" t="n"/>
      <c r="B66" s="23" t="n"/>
      <c r="C66" s="31" t="n"/>
      <c r="D66" s="31" t="n"/>
      <c r="E66" s="7" t="n"/>
      <c r="F66" s="31" t="n"/>
      <c r="G66" s="31" t="n"/>
      <c r="H66" s="32" t="n"/>
      <c r="I66" s="33" t="n"/>
      <c r="J66" s="33" t="n"/>
      <c r="K66" s="7" t="n"/>
      <c r="L66" s="20">
        <f>IF(B66="","",IF(OR(F66=INDEX($O$5:$O$12,7),F66=INDEX($O$5:$O$12,8)),IFERROR(MATCH(G66,$O$5:$O$12,0),1),MATCH(F66,$O$5:$O$12,0)))</f>
        <v/>
      </c>
      <c r="M66" s="20">
        <f>IF(OR(B66="",E66=""),"",IF(K66&lt;&gt;"",K66,'لوحة التوظيف'!$C$4)-E66)</f>
        <v/>
      </c>
    </row>
    <row r="67">
      <c r="A67" s="30" t="n"/>
      <c r="B67" s="23" t="n"/>
      <c r="C67" s="31" t="n"/>
      <c r="D67" s="31" t="n"/>
      <c r="E67" s="7" t="n"/>
      <c r="F67" s="31" t="n"/>
      <c r="G67" s="31" t="n"/>
      <c r="H67" s="32" t="n"/>
      <c r="I67" s="33" t="n"/>
      <c r="J67" s="33" t="n"/>
      <c r="K67" s="7" t="n"/>
      <c r="L67" s="20">
        <f>IF(B67="","",IF(OR(F67=INDEX($O$5:$O$12,7),F67=INDEX($O$5:$O$12,8)),IFERROR(MATCH(G67,$O$5:$O$12,0),1),MATCH(F67,$O$5:$O$12,0)))</f>
        <v/>
      </c>
      <c r="M67" s="20">
        <f>IF(OR(B67="",E67=""),"",IF(K67&lt;&gt;"",K67,'لوحة التوظيف'!$C$4)-E67)</f>
        <v/>
      </c>
    </row>
    <row r="68">
      <c r="A68" s="30" t="n"/>
      <c r="B68" s="23" t="n"/>
      <c r="C68" s="31" t="n"/>
      <c r="D68" s="31" t="n"/>
      <c r="E68" s="7" t="n"/>
      <c r="F68" s="31" t="n"/>
      <c r="G68" s="31" t="n"/>
      <c r="H68" s="32" t="n"/>
      <c r="I68" s="33" t="n"/>
      <c r="J68" s="33" t="n"/>
      <c r="K68" s="7" t="n"/>
      <c r="L68" s="20">
        <f>IF(B68="","",IF(OR(F68=INDEX($O$5:$O$12,7),F68=INDEX($O$5:$O$12,8)),IFERROR(MATCH(G68,$O$5:$O$12,0),1),MATCH(F68,$O$5:$O$12,0)))</f>
        <v/>
      </c>
      <c r="M68" s="20">
        <f>IF(OR(B68="",E68=""),"",IF(K68&lt;&gt;"",K68,'لوحة التوظيف'!$C$4)-E68)</f>
        <v/>
      </c>
    </row>
    <row r="69">
      <c r="A69" s="30" t="n"/>
      <c r="B69" s="23" t="n"/>
      <c r="C69" s="31" t="n"/>
      <c r="D69" s="31" t="n"/>
      <c r="E69" s="7" t="n"/>
      <c r="F69" s="31" t="n"/>
      <c r="G69" s="31" t="n"/>
      <c r="H69" s="32" t="n"/>
      <c r="I69" s="33" t="n"/>
      <c r="J69" s="33" t="n"/>
      <c r="K69" s="7" t="n"/>
      <c r="L69" s="20">
        <f>IF(B69="","",IF(OR(F69=INDEX($O$5:$O$12,7),F69=INDEX($O$5:$O$12,8)),IFERROR(MATCH(G69,$O$5:$O$12,0),1),MATCH(F69,$O$5:$O$12,0)))</f>
        <v/>
      </c>
      <c r="M69" s="20">
        <f>IF(OR(B69="",E69=""),"",IF(K69&lt;&gt;"",K69,'لوحة التوظيف'!$C$4)-E69)</f>
        <v/>
      </c>
    </row>
    <row r="70">
      <c r="A70" s="30" t="n"/>
      <c r="B70" s="23" t="n"/>
      <c r="C70" s="31" t="n"/>
      <c r="D70" s="31" t="n"/>
      <c r="E70" s="7" t="n"/>
      <c r="F70" s="31" t="n"/>
      <c r="G70" s="31" t="n"/>
      <c r="H70" s="32" t="n"/>
      <c r="I70" s="33" t="n"/>
      <c r="J70" s="33" t="n"/>
      <c r="K70" s="7" t="n"/>
      <c r="L70" s="20">
        <f>IF(B70="","",IF(OR(F70=INDEX($O$5:$O$12,7),F70=INDEX($O$5:$O$12,8)),IFERROR(MATCH(G70,$O$5:$O$12,0),1),MATCH(F70,$O$5:$O$12,0)))</f>
        <v/>
      </c>
      <c r="M70" s="20">
        <f>IF(OR(B70="",E70=""),"",IF(K70&lt;&gt;"",K70,'لوحة التوظيف'!$C$4)-E70)</f>
        <v/>
      </c>
    </row>
    <row r="71">
      <c r="A71" s="30" t="n"/>
      <c r="B71" s="23" t="n"/>
      <c r="C71" s="31" t="n"/>
      <c r="D71" s="31" t="n"/>
      <c r="E71" s="7" t="n"/>
      <c r="F71" s="31" t="n"/>
      <c r="G71" s="31" t="n"/>
      <c r="H71" s="32" t="n"/>
      <c r="I71" s="33" t="n"/>
      <c r="J71" s="33" t="n"/>
      <c r="K71" s="7" t="n"/>
      <c r="L71" s="20">
        <f>IF(B71="","",IF(OR(F71=INDEX($O$5:$O$12,7),F71=INDEX($O$5:$O$12,8)),IFERROR(MATCH(G71,$O$5:$O$12,0),1),MATCH(F71,$O$5:$O$12,0)))</f>
        <v/>
      </c>
      <c r="M71" s="20">
        <f>IF(OR(B71="",E71=""),"",IF(K71&lt;&gt;"",K71,'لوحة التوظيف'!$C$4)-E71)</f>
        <v/>
      </c>
    </row>
    <row r="72">
      <c r="A72" s="30" t="n"/>
      <c r="B72" s="23" t="n"/>
      <c r="C72" s="31" t="n"/>
      <c r="D72" s="31" t="n"/>
      <c r="E72" s="7" t="n"/>
      <c r="F72" s="31" t="n"/>
      <c r="G72" s="31" t="n"/>
      <c r="H72" s="32" t="n"/>
      <c r="I72" s="33" t="n"/>
      <c r="J72" s="33" t="n"/>
      <c r="K72" s="7" t="n"/>
      <c r="L72" s="20">
        <f>IF(B72="","",IF(OR(F72=INDEX($O$5:$O$12,7),F72=INDEX($O$5:$O$12,8)),IFERROR(MATCH(G72,$O$5:$O$12,0),1),MATCH(F72,$O$5:$O$12,0)))</f>
        <v/>
      </c>
      <c r="M72" s="20">
        <f>IF(OR(B72="",E72=""),"",IF(K72&lt;&gt;"",K72,'لوحة التوظيف'!$C$4)-E72)</f>
        <v/>
      </c>
    </row>
    <row r="73">
      <c r="A73" s="30" t="n"/>
      <c r="B73" s="23" t="n"/>
      <c r="C73" s="31" t="n"/>
      <c r="D73" s="31" t="n"/>
      <c r="E73" s="7" t="n"/>
      <c r="F73" s="31" t="n"/>
      <c r="G73" s="31" t="n"/>
      <c r="H73" s="32" t="n"/>
      <c r="I73" s="33" t="n"/>
      <c r="J73" s="33" t="n"/>
      <c r="K73" s="7" t="n"/>
      <c r="L73" s="20">
        <f>IF(B73="","",IF(OR(F73=INDEX($O$5:$O$12,7),F73=INDEX($O$5:$O$12,8)),IFERROR(MATCH(G73,$O$5:$O$12,0),1),MATCH(F73,$O$5:$O$12,0)))</f>
        <v/>
      </c>
      <c r="M73" s="20">
        <f>IF(OR(B73="",E73=""),"",IF(K73&lt;&gt;"",K73,'لوحة التوظيف'!$C$4)-E73)</f>
        <v/>
      </c>
    </row>
    <row r="74">
      <c r="A74" s="30" t="n"/>
      <c r="B74" s="23" t="n"/>
      <c r="C74" s="31" t="n"/>
      <c r="D74" s="31" t="n"/>
      <c r="E74" s="7" t="n"/>
      <c r="F74" s="31" t="n"/>
      <c r="G74" s="31" t="n"/>
      <c r="H74" s="32" t="n"/>
      <c r="I74" s="33" t="n"/>
      <c r="J74" s="33" t="n"/>
      <c r="K74" s="7" t="n"/>
      <c r="L74" s="20">
        <f>IF(B74="","",IF(OR(F74=INDEX($O$5:$O$12,7),F74=INDEX($O$5:$O$12,8)),IFERROR(MATCH(G74,$O$5:$O$12,0),1),MATCH(F74,$O$5:$O$12,0)))</f>
        <v/>
      </c>
      <c r="M74" s="20">
        <f>IF(OR(B74="",E74=""),"",IF(K74&lt;&gt;"",K74,'لوحة التوظيف'!$C$4)-E74)</f>
        <v/>
      </c>
    </row>
    <row r="75">
      <c r="A75" s="30" t="n"/>
      <c r="B75" s="23" t="n"/>
      <c r="C75" s="31" t="n"/>
      <c r="D75" s="31" t="n"/>
      <c r="E75" s="7" t="n"/>
      <c r="F75" s="31" t="n"/>
      <c r="G75" s="31" t="n"/>
      <c r="H75" s="32" t="n"/>
      <c r="I75" s="33" t="n"/>
      <c r="J75" s="33" t="n"/>
      <c r="K75" s="7" t="n"/>
      <c r="L75" s="20">
        <f>IF(B75="","",IF(OR(F75=INDEX($O$5:$O$12,7),F75=INDEX($O$5:$O$12,8)),IFERROR(MATCH(G75,$O$5:$O$12,0),1),MATCH(F75,$O$5:$O$12,0)))</f>
        <v/>
      </c>
      <c r="M75" s="20">
        <f>IF(OR(B75="",E75=""),"",IF(K75&lt;&gt;"",K75,'لوحة التوظيف'!$C$4)-E75)</f>
        <v/>
      </c>
    </row>
    <row r="76">
      <c r="A76" s="30" t="n"/>
      <c r="B76" s="23" t="n"/>
      <c r="C76" s="31" t="n"/>
      <c r="D76" s="31" t="n"/>
      <c r="E76" s="7" t="n"/>
      <c r="F76" s="31" t="n"/>
      <c r="G76" s="31" t="n"/>
      <c r="H76" s="32" t="n"/>
      <c r="I76" s="33" t="n"/>
      <c r="J76" s="33" t="n"/>
      <c r="K76" s="7" t="n"/>
      <c r="L76" s="20">
        <f>IF(B76="","",IF(OR(F76=INDEX($O$5:$O$12,7),F76=INDEX($O$5:$O$12,8)),IFERROR(MATCH(G76,$O$5:$O$12,0),1),MATCH(F76,$O$5:$O$12,0)))</f>
        <v/>
      </c>
      <c r="M76" s="20">
        <f>IF(OR(B76="",E76=""),"",IF(K76&lt;&gt;"",K76,'لوحة التوظيف'!$C$4)-E76)</f>
        <v/>
      </c>
    </row>
    <row r="77">
      <c r="A77" s="30" t="n"/>
      <c r="B77" s="23" t="n"/>
      <c r="C77" s="31" t="n"/>
      <c r="D77" s="31" t="n"/>
      <c r="E77" s="7" t="n"/>
      <c r="F77" s="31" t="n"/>
      <c r="G77" s="31" t="n"/>
      <c r="H77" s="32" t="n"/>
      <c r="I77" s="33" t="n"/>
      <c r="J77" s="33" t="n"/>
      <c r="K77" s="7" t="n"/>
      <c r="L77" s="20">
        <f>IF(B77="","",IF(OR(F77=INDEX($O$5:$O$12,7),F77=INDEX($O$5:$O$12,8)),IFERROR(MATCH(G77,$O$5:$O$12,0),1),MATCH(F77,$O$5:$O$12,0)))</f>
        <v/>
      </c>
      <c r="M77" s="20">
        <f>IF(OR(B77="",E77=""),"",IF(K77&lt;&gt;"",K77,'لوحة التوظيف'!$C$4)-E77)</f>
        <v/>
      </c>
    </row>
    <row r="78">
      <c r="A78" s="30" t="n"/>
      <c r="B78" s="23" t="n"/>
      <c r="C78" s="31" t="n"/>
      <c r="D78" s="31" t="n"/>
      <c r="E78" s="7" t="n"/>
      <c r="F78" s="31" t="n"/>
      <c r="G78" s="31" t="n"/>
      <c r="H78" s="32" t="n"/>
      <c r="I78" s="33" t="n"/>
      <c r="J78" s="33" t="n"/>
      <c r="K78" s="7" t="n"/>
      <c r="L78" s="20">
        <f>IF(B78="","",IF(OR(F78=INDEX($O$5:$O$12,7),F78=INDEX($O$5:$O$12,8)),IFERROR(MATCH(G78,$O$5:$O$12,0),1),MATCH(F78,$O$5:$O$12,0)))</f>
        <v/>
      </c>
      <c r="M78" s="20">
        <f>IF(OR(B78="",E78=""),"",IF(K78&lt;&gt;"",K78,'لوحة التوظيف'!$C$4)-E78)</f>
        <v/>
      </c>
    </row>
    <row r="79">
      <c r="A79" s="30" t="n"/>
      <c r="B79" s="23" t="n"/>
      <c r="C79" s="31" t="n"/>
      <c r="D79" s="31" t="n"/>
      <c r="E79" s="7" t="n"/>
      <c r="F79" s="31" t="n"/>
      <c r="G79" s="31" t="n"/>
      <c r="H79" s="32" t="n"/>
      <c r="I79" s="33" t="n"/>
      <c r="J79" s="33" t="n"/>
      <c r="K79" s="7" t="n"/>
      <c r="L79" s="20">
        <f>IF(B79="","",IF(OR(F79=INDEX($O$5:$O$12,7),F79=INDEX($O$5:$O$12,8)),IFERROR(MATCH(G79,$O$5:$O$12,0),1),MATCH(F79,$O$5:$O$12,0)))</f>
        <v/>
      </c>
      <c r="M79" s="20">
        <f>IF(OR(B79="",E79=""),"",IF(K79&lt;&gt;"",K79,'لوحة التوظيف'!$C$4)-E79)</f>
        <v/>
      </c>
    </row>
    <row r="80">
      <c r="A80" s="30" t="n"/>
      <c r="B80" s="23" t="n"/>
      <c r="C80" s="31" t="n"/>
      <c r="D80" s="31" t="n"/>
      <c r="E80" s="7" t="n"/>
      <c r="F80" s="31" t="n"/>
      <c r="G80" s="31" t="n"/>
      <c r="H80" s="32" t="n"/>
      <c r="I80" s="33" t="n"/>
      <c r="J80" s="33" t="n"/>
      <c r="K80" s="7" t="n"/>
      <c r="L80" s="20">
        <f>IF(B80="","",IF(OR(F80=INDEX($O$5:$O$12,7),F80=INDEX($O$5:$O$12,8)),IFERROR(MATCH(G80,$O$5:$O$12,0),1),MATCH(F80,$O$5:$O$12,0)))</f>
        <v/>
      </c>
      <c r="M80" s="20">
        <f>IF(OR(B80="",E80=""),"",IF(K80&lt;&gt;"",K80,'لوحة التوظيف'!$C$4)-E80)</f>
        <v/>
      </c>
    </row>
    <row r="81">
      <c r="A81" s="30" t="n"/>
      <c r="B81" s="23" t="n"/>
      <c r="C81" s="31" t="n"/>
      <c r="D81" s="31" t="n"/>
      <c r="E81" s="7" t="n"/>
      <c r="F81" s="31" t="n"/>
      <c r="G81" s="31" t="n"/>
      <c r="H81" s="32" t="n"/>
      <c r="I81" s="33" t="n"/>
      <c r="J81" s="33" t="n"/>
      <c r="K81" s="7" t="n"/>
      <c r="L81" s="20">
        <f>IF(B81="","",IF(OR(F81=INDEX($O$5:$O$12,7),F81=INDEX($O$5:$O$12,8)),IFERROR(MATCH(G81,$O$5:$O$12,0),1),MATCH(F81,$O$5:$O$12,0)))</f>
        <v/>
      </c>
      <c r="M81" s="20">
        <f>IF(OR(B81="",E81=""),"",IF(K81&lt;&gt;"",K81,'لوحة التوظيف'!$C$4)-E81)</f>
        <v/>
      </c>
    </row>
    <row r="82">
      <c r="A82" s="30" t="n"/>
      <c r="B82" s="23" t="n"/>
      <c r="C82" s="31" t="n"/>
      <c r="D82" s="31" t="n"/>
      <c r="E82" s="7" t="n"/>
      <c r="F82" s="31" t="n"/>
      <c r="G82" s="31" t="n"/>
      <c r="H82" s="32" t="n"/>
      <c r="I82" s="33" t="n"/>
      <c r="J82" s="33" t="n"/>
      <c r="K82" s="7" t="n"/>
      <c r="L82" s="20">
        <f>IF(B82="","",IF(OR(F82=INDEX($O$5:$O$12,7),F82=INDEX($O$5:$O$12,8)),IFERROR(MATCH(G82,$O$5:$O$12,0),1),MATCH(F82,$O$5:$O$12,0)))</f>
        <v/>
      </c>
      <c r="M82" s="20">
        <f>IF(OR(B82="",E82=""),"",IF(K82&lt;&gt;"",K82,'لوحة التوظيف'!$C$4)-E82)</f>
        <v/>
      </c>
    </row>
    <row r="83">
      <c r="A83" s="30" t="n"/>
      <c r="B83" s="23" t="n"/>
      <c r="C83" s="31" t="n"/>
      <c r="D83" s="31" t="n"/>
      <c r="E83" s="7" t="n"/>
      <c r="F83" s="31" t="n"/>
      <c r="G83" s="31" t="n"/>
      <c r="H83" s="32" t="n"/>
      <c r="I83" s="33" t="n"/>
      <c r="J83" s="33" t="n"/>
      <c r="K83" s="7" t="n"/>
      <c r="L83" s="20">
        <f>IF(B83="","",IF(OR(F83=INDEX($O$5:$O$12,7),F83=INDEX($O$5:$O$12,8)),IFERROR(MATCH(G83,$O$5:$O$12,0),1),MATCH(F83,$O$5:$O$12,0)))</f>
        <v/>
      </c>
      <c r="M83" s="20">
        <f>IF(OR(B83="",E83=""),"",IF(K83&lt;&gt;"",K83,'لوحة التوظيف'!$C$4)-E83)</f>
        <v/>
      </c>
    </row>
    <row r="84">
      <c r="A84" s="30" t="n"/>
      <c r="B84" s="23" t="n"/>
      <c r="C84" s="31" t="n"/>
      <c r="D84" s="31" t="n"/>
      <c r="E84" s="7" t="n"/>
      <c r="F84" s="31" t="n"/>
      <c r="G84" s="31" t="n"/>
      <c r="H84" s="32" t="n"/>
      <c r="I84" s="33" t="n"/>
      <c r="J84" s="33" t="n"/>
      <c r="K84" s="7" t="n"/>
      <c r="L84" s="20">
        <f>IF(B84="","",IF(OR(F84=INDEX($O$5:$O$12,7),F84=INDEX($O$5:$O$12,8)),IFERROR(MATCH(G84,$O$5:$O$12,0),1),MATCH(F84,$O$5:$O$12,0)))</f>
        <v/>
      </c>
      <c r="M84" s="20">
        <f>IF(OR(B84="",E84=""),"",IF(K84&lt;&gt;"",K84,'لوحة التوظيف'!$C$4)-E84)</f>
        <v/>
      </c>
    </row>
    <row r="85">
      <c r="A85" s="30" t="n"/>
      <c r="B85" s="23" t="n"/>
      <c r="C85" s="31" t="n"/>
      <c r="D85" s="31" t="n"/>
      <c r="E85" s="7" t="n"/>
      <c r="F85" s="31" t="n"/>
      <c r="G85" s="31" t="n"/>
      <c r="H85" s="32" t="n"/>
      <c r="I85" s="33" t="n"/>
      <c r="J85" s="33" t="n"/>
      <c r="K85" s="7" t="n"/>
      <c r="L85" s="20">
        <f>IF(B85="","",IF(OR(F85=INDEX($O$5:$O$12,7),F85=INDEX($O$5:$O$12,8)),IFERROR(MATCH(G85,$O$5:$O$12,0),1),MATCH(F85,$O$5:$O$12,0)))</f>
        <v/>
      </c>
      <c r="M85" s="20">
        <f>IF(OR(B85="",E85=""),"",IF(K85&lt;&gt;"",K85,'لوحة التوظيف'!$C$4)-E85)</f>
        <v/>
      </c>
    </row>
    <row r="86">
      <c r="A86" s="30" t="n"/>
      <c r="B86" s="23" t="n"/>
      <c r="C86" s="31" t="n"/>
      <c r="D86" s="31" t="n"/>
      <c r="E86" s="7" t="n"/>
      <c r="F86" s="31" t="n"/>
      <c r="G86" s="31" t="n"/>
      <c r="H86" s="32" t="n"/>
      <c r="I86" s="33" t="n"/>
      <c r="J86" s="33" t="n"/>
      <c r="K86" s="7" t="n"/>
      <c r="L86" s="20">
        <f>IF(B86="","",IF(OR(F86=INDEX($O$5:$O$12,7),F86=INDEX($O$5:$O$12,8)),IFERROR(MATCH(G86,$O$5:$O$12,0),1),MATCH(F86,$O$5:$O$12,0)))</f>
        <v/>
      </c>
      <c r="M86" s="20">
        <f>IF(OR(B86="",E86=""),"",IF(K86&lt;&gt;"",K86,'لوحة التوظيف'!$C$4)-E86)</f>
        <v/>
      </c>
    </row>
    <row r="87">
      <c r="A87" s="30" t="n"/>
      <c r="B87" s="23" t="n"/>
      <c r="C87" s="31" t="n"/>
      <c r="D87" s="31" t="n"/>
      <c r="E87" s="7" t="n"/>
      <c r="F87" s="31" t="n"/>
      <c r="G87" s="31" t="n"/>
      <c r="H87" s="32" t="n"/>
      <c r="I87" s="33" t="n"/>
      <c r="J87" s="33" t="n"/>
      <c r="K87" s="7" t="n"/>
      <c r="L87" s="20">
        <f>IF(B87="","",IF(OR(F87=INDEX($O$5:$O$12,7),F87=INDEX($O$5:$O$12,8)),IFERROR(MATCH(G87,$O$5:$O$12,0),1),MATCH(F87,$O$5:$O$12,0)))</f>
        <v/>
      </c>
      <c r="M87" s="20">
        <f>IF(OR(B87="",E87=""),"",IF(K87&lt;&gt;"",K87,'لوحة التوظيف'!$C$4)-E87)</f>
        <v/>
      </c>
    </row>
    <row r="88">
      <c r="A88" s="30" t="n"/>
      <c r="B88" s="23" t="n"/>
      <c r="C88" s="31" t="n"/>
      <c r="D88" s="31" t="n"/>
      <c r="E88" s="7" t="n"/>
      <c r="F88" s="31" t="n"/>
      <c r="G88" s="31" t="n"/>
      <c r="H88" s="32" t="n"/>
      <c r="I88" s="33" t="n"/>
      <c r="J88" s="33" t="n"/>
      <c r="K88" s="7" t="n"/>
      <c r="L88" s="20">
        <f>IF(B88="","",IF(OR(F88=INDEX($O$5:$O$12,7),F88=INDEX($O$5:$O$12,8)),IFERROR(MATCH(G88,$O$5:$O$12,0),1),MATCH(F88,$O$5:$O$12,0)))</f>
        <v/>
      </c>
      <c r="M88" s="20">
        <f>IF(OR(B88="",E88=""),"",IF(K88&lt;&gt;"",K88,'لوحة التوظيف'!$C$4)-E88)</f>
        <v/>
      </c>
    </row>
    <row r="89">
      <c r="A89" s="30" t="n"/>
      <c r="B89" s="23" t="n"/>
      <c r="C89" s="31" t="n"/>
      <c r="D89" s="31" t="n"/>
      <c r="E89" s="7" t="n"/>
      <c r="F89" s="31" t="n"/>
      <c r="G89" s="31" t="n"/>
      <c r="H89" s="32" t="n"/>
      <c r="I89" s="33" t="n"/>
      <c r="J89" s="33" t="n"/>
      <c r="K89" s="7" t="n"/>
      <c r="L89" s="20">
        <f>IF(B89="","",IF(OR(F89=INDEX($O$5:$O$12,7),F89=INDEX($O$5:$O$12,8)),IFERROR(MATCH(G89,$O$5:$O$12,0),1),MATCH(F89,$O$5:$O$12,0)))</f>
        <v/>
      </c>
      <c r="M89" s="20">
        <f>IF(OR(B89="",E89=""),"",IF(K89&lt;&gt;"",K89,'لوحة التوظيف'!$C$4)-E89)</f>
        <v/>
      </c>
    </row>
    <row r="90">
      <c r="A90" s="30" t="n"/>
      <c r="B90" s="23" t="n"/>
      <c r="C90" s="31" t="n"/>
      <c r="D90" s="31" t="n"/>
      <c r="E90" s="7" t="n"/>
      <c r="F90" s="31" t="n"/>
      <c r="G90" s="31" t="n"/>
      <c r="H90" s="32" t="n"/>
      <c r="I90" s="33" t="n"/>
      <c r="J90" s="33" t="n"/>
      <c r="K90" s="7" t="n"/>
      <c r="L90" s="20">
        <f>IF(B90="","",IF(OR(F90=INDEX($O$5:$O$12,7),F90=INDEX($O$5:$O$12,8)),IFERROR(MATCH(G90,$O$5:$O$12,0),1),MATCH(F90,$O$5:$O$12,0)))</f>
        <v/>
      </c>
      <c r="M90" s="20">
        <f>IF(OR(B90="",E90=""),"",IF(K90&lt;&gt;"",K90,'لوحة التوظيف'!$C$4)-E90)</f>
        <v/>
      </c>
    </row>
    <row r="91">
      <c r="A91" s="30" t="n"/>
      <c r="B91" s="23" t="n"/>
      <c r="C91" s="31" t="n"/>
      <c r="D91" s="31" t="n"/>
      <c r="E91" s="7" t="n"/>
      <c r="F91" s="31" t="n"/>
      <c r="G91" s="31" t="n"/>
      <c r="H91" s="32" t="n"/>
      <c r="I91" s="33" t="n"/>
      <c r="J91" s="33" t="n"/>
      <c r="K91" s="7" t="n"/>
      <c r="L91" s="20">
        <f>IF(B91="","",IF(OR(F91=INDEX($O$5:$O$12,7),F91=INDEX($O$5:$O$12,8)),IFERROR(MATCH(G91,$O$5:$O$12,0),1),MATCH(F91,$O$5:$O$12,0)))</f>
        <v/>
      </c>
      <c r="M91" s="20">
        <f>IF(OR(B91="",E91=""),"",IF(K91&lt;&gt;"",K91,'لوحة التوظيف'!$C$4)-E91)</f>
        <v/>
      </c>
    </row>
    <row r="92">
      <c r="A92" s="30" t="n"/>
      <c r="B92" s="23" t="n"/>
      <c r="C92" s="31" t="n"/>
      <c r="D92" s="31" t="n"/>
      <c r="E92" s="7" t="n"/>
      <c r="F92" s="31" t="n"/>
      <c r="G92" s="31" t="n"/>
      <c r="H92" s="32" t="n"/>
      <c r="I92" s="33" t="n"/>
      <c r="J92" s="33" t="n"/>
      <c r="K92" s="7" t="n"/>
      <c r="L92" s="20">
        <f>IF(B92="","",IF(OR(F92=INDEX($O$5:$O$12,7),F92=INDEX($O$5:$O$12,8)),IFERROR(MATCH(G92,$O$5:$O$12,0),1),MATCH(F92,$O$5:$O$12,0)))</f>
        <v/>
      </c>
      <c r="M92" s="20">
        <f>IF(OR(B92="",E92=""),"",IF(K92&lt;&gt;"",K92,'لوحة التوظيف'!$C$4)-E92)</f>
        <v/>
      </c>
    </row>
    <row r="93">
      <c r="A93" s="30" t="n"/>
      <c r="B93" s="23" t="n"/>
      <c r="C93" s="31" t="n"/>
      <c r="D93" s="31" t="n"/>
      <c r="E93" s="7" t="n"/>
      <c r="F93" s="31" t="n"/>
      <c r="G93" s="31" t="n"/>
      <c r="H93" s="32" t="n"/>
      <c r="I93" s="33" t="n"/>
      <c r="J93" s="33" t="n"/>
      <c r="K93" s="7" t="n"/>
      <c r="L93" s="20">
        <f>IF(B93="","",IF(OR(F93=INDEX($O$5:$O$12,7),F93=INDEX($O$5:$O$12,8)),IFERROR(MATCH(G93,$O$5:$O$12,0),1),MATCH(F93,$O$5:$O$12,0)))</f>
        <v/>
      </c>
      <c r="M93" s="20">
        <f>IF(OR(B93="",E93=""),"",IF(K93&lt;&gt;"",K93,'لوحة التوظيف'!$C$4)-E93)</f>
        <v/>
      </c>
    </row>
    <row r="94">
      <c r="A94" s="30" t="n"/>
      <c r="B94" s="23" t="n"/>
      <c r="C94" s="31" t="n"/>
      <c r="D94" s="31" t="n"/>
      <c r="E94" s="7" t="n"/>
      <c r="F94" s="31" t="n"/>
      <c r="G94" s="31" t="n"/>
      <c r="H94" s="32" t="n"/>
      <c r="I94" s="33" t="n"/>
      <c r="J94" s="33" t="n"/>
      <c r="K94" s="7" t="n"/>
      <c r="L94" s="20">
        <f>IF(B94="","",IF(OR(F94=INDEX($O$5:$O$12,7),F94=INDEX($O$5:$O$12,8)),IFERROR(MATCH(G94,$O$5:$O$12,0),1),MATCH(F94,$O$5:$O$12,0)))</f>
        <v/>
      </c>
      <c r="M94" s="20">
        <f>IF(OR(B94="",E94=""),"",IF(K94&lt;&gt;"",K94,'لوحة التوظيف'!$C$4)-E94)</f>
        <v/>
      </c>
    </row>
    <row r="95">
      <c r="A95" s="30" t="n"/>
      <c r="B95" s="23" t="n"/>
      <c r="C95" s="31" t="n"/>
      <c r="D95" s="31" t="n"/>
      <c r="E95" s="7" t="n"/>
      <c r="F95" s="31" t="n"/>
      <c r="G95" s="31" t="n"/>
      <c r="H95" s="32" t="n"/>
      <c r="I95" s="33" t="n"/>
      <c r="J95" s="33" t="n"/>
      <c r="K95" s="7" t="n"/>
      <c r="L95" s="20">
        <f>IF(B95="","",IF(OR(F95=INDEX($O$5:$O$12,7),F95=INDEX($O$5:$O$12,8)),IFERROR(MATCH(G95,$O$5:$O$12,0),1),MATCH(F95,$O$5:$O$12,0)))</f>
        <v/>
      </c>
      <c r="M95" s="20">
        <f>IF(OR(B95="",E95=""),"",IF(K95&lt;&gt;"",K95,'لوحة التوظيف'!$C$4)-E95)</f>
        <v/>
      </c>
    </row>
    <row r="96">
      <c r="A96" s="30" t="n"/>
      <c r="B96" s="23" t="n"/>
      <c r="C96" s="31" t="n"/>
      <c r="D96" s="31" t="n"/>
      <c r="E96" s="7" t="n"/>
      <c r="F96" s="31" t="n"/>
      <c r="G96" s="31" t="n"/>
      <c r="H96" s="32" t="n"/>
      <c r="I96" s="33" t="n"/>
      <c r="J96" s="33" t="n"/>
      <c r="K96" s="7" t="n"/>
      <c r="L96" s="20">
        <f>IF(B96="","",IF(OR(F96=INDEX($O$5:$O$12,7),F96=INDEX($O$5:$O$12,8)),IFERROR(MATCH(G96,$O$5:$O$12,0),1),MATCH(F96,$O$5:$O$12,0)))</f>
        <v/>
      </c>
      <c r="M96" s="20">
        <f>IF(OR(B96="",E96=""),"",IF(K96&lt;&gt;"",K96,'لوحة التوظيف'!$C$4)-E96)</f>
        <v/>
      </c>
    </row>
    <row r="97">
      <c r="A97" s="30" t="n"/>
      <c r="B97" s="23" t="n"/>
      <c r="C97" s="31" t="n"/>
      <c r="D97" s="31" t="n"/>
      <c r="E97" s="7" t="n"/>
      <c r="F97" s="31" t="n"/>
      <c r="G97" s="31" t="n"/>
      <c r="H97" s="32" t="n"/>
      <c r="I97" s="33" t="n"/>
      <c r="J97" s="33" t="n"/>
      <c r="K97" s="7" t="n"/>
      <c r="L97" s="20">
        <f>IF(B97="","",IF(OR(F97=INDEX($O$5:$O$12,7),F97=INDEX($O$5:$O$12,8)),IFERROR(MATCH(G97,$O$5:$O$12,0),1),MATCH(F97,$O$5:$O$12,0)))</f>
        <v/>
      </c>
      <c r="M97" s="20">
        <f>IF(OR(B97="",E97=""),"",IF(K97&lt;&gt;"",K97,'لوحة التوظيف'!$C$4)-E97)</f>
        <v/>
      </c>
    </row>
    <row r="98">
      <c r="A98" s="30" t="n"/>
      <c r="B98" s="23" t="n"/>
      <c r="C98" s="31" t="n"/>
      <c r="D98" s="31" t="n"/>
      <c r="E98" s="7" t="n"/>
      <c r="F98" s="31" t="n"/>
      <c r="G98" s="31" t="n"/>
      <c r="H98" s="32" t="n"/>
      <c r="I98" s="33" t="n"/>
      <c r="J98" s="33" t="n"/>
      <c r="K98" s="7" t="n"/>
      <c r="L98" s="20">
        <f>IF(B98="","",IF(OR(F98=INDEX($O$5:$O$12,7),F98=INDEX($O$5:$O$12,8)),IFERROR(MATCH(G98,$O$5:$O$12,0),1),MATCH(F98,$O$5:$O$12,0)))</f>
        <v/>
      </c>
      <c r="M98" s="20">
        <f>IF(OR(B98="",E98=""),"",IF(K98&lt;&gt;"",K98,'لوحة التوظيف'!$C$4)-E98)</f>
        <v/>
      </c>
    </row>
    <row r="99">
      <c r="A99" s="30" t="n"/>
      <c r="B99" s="23" t="n"/>
      <c r="C99" s="31" t="n"/>
      <c r="D99" s="31" t="n"/>
      <c r="E99" s="7" t="n"/>
      <c r="F99" s="31" t="n"/>
      <c r="G99" s="31" t="n"/>
      <c r="H99" s="32" t="n"/>
      <c r="I99" s="33" t="n"/>
      <c r="J99" s="33" t="n"/>
      <c r="K99" s="7" t="n"/>
      <c r="L99" s="20">
        <f>IF(B99="","",IF(OR(F99=INDEX($O$5:$O$12,7),F99=INDEX($O$5:$O$12,8)),IFERROR(MATCH(G99,$O$5:$O$12,0),1),MATCH(F99,$O$5:$O$12,0)))</f>
        <v/>
      </c>
      <c r="M99" s="20">
        <f>IF(OR(B99="",E99=""),"",IF(K99&lt;&gt;"",K99,'لوحة التوظيف'!$C$4)-E99)</f>
        <v/>
      </c>
    </row>
    <row r="100">
      <c r="A100" s="30" t="n"/>
      <c r="B100" s="23" t="n"/>
      <c r="C100" s="31" t="n"/>
      <c r="D100" s="31" t="n"/>
      <c r="E100" s="7" t="n"/>
      <c r="F100" s="31" t="n"/>
      <c r="G100" s="31" t="n"/>
      <c r="H100" s="32" t="n"/>
      <c r="I100" s="33" t="n"/>
      <c r="J100" s="33" t="n"/>
      <c r="K100" s="7" t="n"/>
      <c r="L100" s="20">
        <f>IF(B100="","",IF(OR(F100=INDEX($O$5:$O$12,7),F100=INDEX($O$5:$O$12,8)),IFERROR(MATCH(G100,$O$5:$O$12,0),1),MATCH(F100,$O$5:$O$12,0)))</f>
        <v/>
      </c>
      <c r="M100" s="20">
        <f>IF(OR(B100="",E100=""),"",IF(K100&lt;&gt;"",K100,'لوحة التوظيف'!$C$4)-E100)</f>
        <v/>
      </c>
    </row>
    <row r="101">
      <c r="A101" s="30" t="n"/>
      <c r="B101" s="23" t="n"/>
      <c r="C101" s="31" t="n"/>
      <c r="D101" s="31" t="n"/>
      <c r="E101" s="7" t="n"/>
      <c r="F101" s="31" t="n"/>
      <c r="G101" s="31" t="n"/>
      <c r="H101" s="32" t="n"/>
      <c r="I101" s="33" t="n"/>
      <c r="J101" s="33" t="n"/>
      <c r="K101" s="7" t="n"/>
      <c r="L101" s="20">
        <f>IF(B101="","",IF(OR(F101=INDEX($O$5:$O$12,7),F101=INDEX($O$5:$O$12,8)),IFERROR(MATCH(G101,$O$5:$O$12,0),1),MATCH(F101,$O$5:$O$12,0)))</f>
        <v/>
      </c>
      <c r="M101" s="20">
        <f>IF(OR(B101="",E101=""),"",IF(K101&lt;&gt;"",K101,'لوحة التوظيف'!$C$4)-E101)</f>
        <v/>
      </c>
    </row>
    <row r="102">
      <c r="A102" s="30" t="n"/>
      <c r="B102" s="23" t="n"/>
      <c r="C102" s="31" t="n"/>
      <c r="D102" s="31" t="n"/>
      <c r="E102" s="7" t="n"/>
      <c r="F102" s="31" t="n"/>
      <c r="G102" s="31" t="n"/>
      <c r="H102" s="32" t="n"/>
      <c r="I102" s="33" t="n"/>
      <c r="J102" s="33" t="n"/>
      <c r="K102" s="7" t="n"/>
      <c r="L102" s="20">
        <f>IF(B102="","",IF(OR(F102=INDEX($O$5:$O$12,7),F102=INDEX($O$5:$O$12,8)),IFERROR(MATCH(G102,$O$5:$O$12,0),1),MATCH(F102,$O$5:$O$12,0)))</f>
        <v/>
      </c>
      <c r="M102" s="20">
        <f>IF(OR(B102="",E102=""),"",IF(K102&lt;&gt;"",K102,'لوحة التوظيف'!$C$4)-E102)</f>
        <v/>
      </c>
    </row>
    <row r="103">
      <c r="A103" s="30" t="n"/>
      <c r="B103" s="23" t="n"/>
      <c r="C103" s="31" t="n"/>
      <c r="D103" s="31" t="n"/>
      <c r="E103" s="7" t="n"/>
      <c r="F103" s="31" t="n"/>
      <c r="G103" s="31" t="n"/>
      <c r="H103" s="32" t="n"/>
      <c r="I103" s="33" t="n"/>
      <c r="J103" s="33" t="n"/>
      <c r="K103" s="7" t="n"/>
      <c r="L103" s="20">
        <f>IF(B103="","",IF(OR(F103=INDEX($O$5:$O$12,7),F103=INDEX($O$5:$O$12,8)),IFERROR(MATCH(G103,$O$5:$O$12,0),1),MATCH(F103,$O$5:$O$12,0)))</f>
        <v/>
      </c>
      <c r="M103" s="20">
        <f>IF(OR(B103="",E103=""),"",IF(K103&lt;&gt;"",K103,'لوحة التوظيف'!$C$4)-E103)</f>
        <v/>
      </c>
    </row>
    <row r="104">
      <c r="A104" s="30" t="n"/>
      <c r="B104" s="23" t="n"/>
      <c r="C104" s="31" t="n"/>
      <c r="D104" s="31" t="n"/>
      <c r="E104" s="7" t="n"/>
      <c r="F104" s="31" t="n"/>
      <c r="G104" s="31" t="n"/>
      <c r="H104" s="32" t="n"/>
      <c r="I104" s="33" t="n"/>
      <c r="J104" s="33" t="n"/>
      <c r="K104" s="7" t="n"/>
      <c r="L104" s="20">
        <f>IF(B104="","",IF(OR(F104=INDEX($O$5:$O$12,7),F104=INDEX($O$5:$O$12,8)),IFERROR(MATCH(G104,$O$5:$O$12,0),1),MATCH(F104,$O$5:$O$12,0)))</f>
        <v/>
      </c>
      <c r="M104" s="20">
        <f>IF(OR(B104="",E104=""),"",IF(K104&lt;&gt;"",K104,'لوحة التوظيف'!$C$4)-E104)</f>
        <v/>
      </c>
    </row>
    <row r="105">
      <c r="A105" s="30" t="n"/>
      <c r="B105" s="23" t="n"/>
      <c r="C105" s="31" t="n"/>
      <c r="D105" s="31" t="n"/>
      <c r="E105" s="7" t="n"/>
      <c r="F105" s="31" t="n"/>
      <c r="G105" s="31" t="n"/>
      <c r="H105" s="32" t="n"/>
      <c r="I105" s="33" t="n"/>
      <c r="J105" s="33" t="n"/>
      <c r="K105" s="7" t="n"/>
      <c r="L105" s="20">
        <f>IF(B105="","",IF(OR(F105=INDEX($O$5:$O$12,7),F105=INDEX($O$5:$O$12,8)),IFERROR(MATCH(G105,$O$5:$O$12,0),1),MATCH(F105,$O$5:$O$12,0)))</f>
        <v/>
      </c>
      <c r="M105" s="20">
        <f>IF(OR(B105="",E105=""),"",IF(K105&lt;&gt;"",K105,'لوحة التوظيف'!$C$4)-E105)</f>
        <v/>
      </c>
    </row>
    <row r="106">
      <c r="A106" s="30" t="n"/>
      <c r="B106" s="23" t="n"/>
      <c r="C106" s="31" t="n"/>
      <c r="D106" s="31" t="n"/>
      <c r="E106" s="7" t="n"/>
      <c r="F106" s="31" t="n"/>
      <c r="G106" s="31" t="n"/>
      <c r="H106" s="32" t="n"/>
      <c r="I106" s="33" t="n"/>
      <c r="J106" s="33" t="n"/>
      <c r="K106" s="7" t="n"/>
      <c r="L106" s="20">
        <f>IF(B106="","",IF(OR(F106=INDEX($O$5:$O$12,7),F106=INDEX($O$5:$O$12,8)),IFERROR(MATCH(G106,$O$5:$O$12,0),1),MATCH(F106,$O$5:$O$12,0)))</f>
        <v/>
      </c>
      <c r="M106" s="20">
        <f>IF(OR(B106="",E106=""),"",IF(K106&lt;&gt;"",K106,'لوحة التوظيف'!$C$4)-E106)</f>
        <v/>
      </c>
    </row>
    <row r="107">
      <c r="A107" s="30" t="n"/>
      <c r="B107" s="23" t="n"/>
      <c r="C107" s="31" t="n"/>
      <c r="D107" s="31" t="n"/>
      <c r="E107" s="7" t="n"/>
      <c r="F107" s="31" t="n"/>
      <c r="G107" s="31" t="n"/>
      <c r="H107" s="32" t="n"/>
      <c r="I107" s="33" t="n"/>
      <c r="J107" s="33" t="n"/>
      <c r="K107" s="7" t="n"/>
      <c r="L107" s="20">
        <f>IF(B107="","",IF(OR(F107=INDEX($O$5:$O$12,7),F107=INDEX($O$5:$O$12,8)),IFERROR(MATCH(G107,$O$5:$O$12,0),1),MATCH(F107,$O$5:$O$12,0)))</f>
        <v/>
      </c>
      <c r="M107" s="20">
        <f>IF(OR(B107="",E107=""),"",IF(K107&lt;&gt;"",K107,'لوحة التوظيف'!$C$4)-E107)</f>
        <v/>
      </c>
    </row>
    <row r="108">
      <c r="A108" s="30" t="n"/>
      <c r="B108" s="23" t="n"/>
      <c r="C108" s="31" t="n"/>
      <c r="D108" s="31" t="n"/>
      <c r="E108" s="7" t="n"/>
      <c r="F108" s="31" t="n"/>
      <c r="G108" s="31" t="n"/>
      <c r="H108" s="32" t="n"/>
      <c r="I108" s="33" t="n"/>
      <c r="J108" s="33" t="n"/>
      <c r="K108" s="7" t="n"/>
      <c r="L108" s="20">
        <f>IF(B108="","",IF(OR(F108=INDEX($O$5:$O$12,7),F108=INDEX($O$5:$O$12,8)),IFERROR(MATCH(G108,$O$5:$O$12,0),1),MATCH(F108,$O$5:$O$12,0)))</f>
        <v/>
      </c>
      <c r="M108" s="20">
        <f>IF(OR(B108="",E108=""),"",IF(K108&lt;&gt;"",K108,'لوحة التوظيف'!$C$4)-E108)</f>
        <v/>
      </c>
    </row>
    <row r="109">
      <c r="A109" s="30" t="n"/>
      <c r="B109" s="23" t="n"/>
      <c r="C109" s="31" t="n"/>
      <c r="D109" s="31" t="n"/>
      <c r="E109" s="7" t="n"/>
      <c r="F109" s="31" t="n"/>
      <c r="G109" s="31" t="n"/>
      <c r="H109" s="32" t="n"/>
      <c r="I109" s="33" t="n"/>
      <c r="J109" s="33" t="n"/>
      <c r="K109" s="7" t="n"/>
      <c r="L109" s="20">
        <f>IF(B109="","",IF(OR(F109=INDEX($O$5:$O$12,7),F109=INDEX($O$5:$O$12,8)),IFERROR(MATCH(G109,$O$5:$O$12,0),1),MATCH(F109,$O$5:$O$12,0)))</f>
        <v/>
      </c>
      <c r="M109" s="20">
        <f>IF(OR(B109="",E109=""),"",IF(K109&lt;&gt;"",K109,'لوحة التوظيف'!$C$4)-E109)</f>
        <v/>
      </c>
    </row>
    <row r="110">
      <c r="A110" s="30" t="n"/>
      <c r="B110" s="23" t="n"/>
      <c r="C110" s="31" t="n"/>
      <c r="D110" s="31" t="n"/>
      <c r="E110" s="7" t="n"/>
      <c r="F110" s="31" t="n"/>
      <c r="G110" s="31" t="n"/>
      <c r="H110" s="32" t="n"/>
      <c r="I110" s="33" t="n"/>
      <c r="J110" s="33" t="n"/>
      <c r="K110" s="7" t="n"/>
      <c r="L110" s="20">
        <f>IF(B110="","",IF(OR(F110=INDEX($O$5:$O$12,7),F110=INDEX($O$5:$O$12,8)),IFERROR(MATCH(G110,$O$5:$O$12,0),1),MATCH(F110,$O$5:$O$12,0)))</f>
        <v/>
      </c>
      <c r="M110" s="20">
        <f>IF(OR(B110="",E110=""),"",IF(K110&lt;&gt;"",K110,'لوحة التوظيف'!$C$4)-E110)</f>
        <v/>
      </c>
    </row>
    <row r="111">
      <c r="A111" s="30" t="n"/>
      <c r="B111" s="23" t="n"/>
      <c r="C111" s="31" t="n"/>
      <c r="D111" s="31" t="n"/>
      <c r="E111" s="7" t="n"/>
      <c r="F111" s="31" t="n"/>
      <c r="G111" s="31" t="n"/>
      <c r="H111" s="32" t="n"/>
      <c r="I111" s="33" t="n"/>
      <c r="J111" s="33" t="n"/>
      <c r="K111" s="7" t="n"/>
      <c r="L111" s="20">
        <f>IF(B111="","",IF(OR(F111=INDEX($O$5:$O$12,7),F111=INDEX($O$5:$O$12,8)),IFERROR(MATCH(G111,$O$5:$O$12,0),1),MATCH(F111,$O$5:$O$12,0)))</f>
        <v/>
      </c>
      <c r="M111" s="20">
        <f>IF(OR(B111="",E111=""),"",IF(K111&lt;&gt;"",K111,'لوحة التوظيف'!$C$4)-E111)</f>
        <v/>
      </c>
    </row>
    <row r="112">
      <c r="A112" s="30" t="n"/>
      <c r="B112" s="23" t="n"/>
      <c r="C112" s="31" t="n"/>
      <c r="D112" s="31" t="n"/>
      <c r="E112" s="7" t="n"/>
      <c r="F112" s="31" t="n"/>
      <c r="G112" s="31" t="n"/>
      <c r="H112" s="32" t="n"/>
      <c r="I112" s="33" t="n"/>
      <c r="J112" s="33" t="n"/>
      <c r="K112" s="7" t="n"/>
      <c r="L112" s="20">
        <f>IF(B112="","",IF(OR(F112=INDEX($O$5:$O$12,7),F112=INDEX($O$5:$O$12,8)),IFERROR(MATCH(G112,$O$5:$O$12,0),1),MATCH(F112,$O$5:$O$12,0)))</f>
        <v/>
      </c>
      <c r="M112" s="20">
        <f>IF(OR(B112="",E112=""),"",IF(K112&lt;&gt;"",K112,'لوحة التوظيف'!$C$4)-E112)</f>
        <v/>
      </c>
    </row>
    <row r="113">
      <c r="A113" s="30" t="n"/>
      <c r="B113" s="23" t="n"/>
      <c r="C113" s="31" t="n"/>
      <c r="D113" s="31" t="n"/>
      <c r="E113" s="7" t="n"/>
      <c r="F113" s="31" t="n"/>
      <c r="G113" s="31" t="n"/>
      <c r="H113" s="32" t="n"/>
      <c r="I113" s="33" t="n"/>
      <c r="J113" s="33" t="n"/>
      <c r="K113" s="7" t="n"/>
      <c r="L113" s="20">
        <f>IF(B113="","",IF(OR(F113=INDEX($O$5:$O$12,7),F113=INDEX($O$5:$O$12,8)),IFERROR(MATCH(G113,$O$5:$O$12,0),1),MATCH(F113,$O$5:$O$12,0)))</f>
        <v/>
      </c>
      <c r="M113" s="20">
        <f>IF(OR(B113="",E113=""),"",IF(K113&lt;&gt;"",K113,'لوحة التوظيف'!$C$4)-E113)</f>
        <v/>
      </c>
    </row>
    <row r="114">
      <c r="A114" s="30" t="n"/>
      <c r="B114" s="23" t="n"/>
      <c r="C114" s="31" t="n"/>
      <c r="D114" s="31" t="n"/>
      <c r="E114" s="7" t="n"/>
      <c r="F114" s="31" t="n"/>
      <c r="G114" s="31" t="n"/>
      <c r="H114" s="32" t="n"/>
      <c r="I114" s="33" t="n"/>
      <c r="J114" s="33" t="n"/>
      <c r="K114" s="7" t="n"/>
      <c r="L114" s="20">
        <f>IF(B114="","",IF(OR(F114=INDEX($O$5:$O$12,7),F114=INDEX($O$5:$O$12,8)),IFERROR(MATCH(G114,$O$5:$O$12,0),1),MATCH(F114,$O$5:$O$12,0)))</f>
        <v/>
      </c>
      <c r="M114" s="20">
        <f>IF(OR(B114="",E114=""),"",IF(K114&lt;&gt;"",K114,'لوحة التوظيف'!$C$4)-E114)</f>
        <v/>
      </c>
    </row>
    <row r="115">
      <c r="A115" s="30" t="n"/>
      <c r="B115" s="23" t="n"/>
      <c r="C115" s="31" t="n"/>
      <c r="D115" s="31" t="n"/>
      <c r="E115" s="7" t="n"/>
      <c r="F115" s="31" t="n"/>
      <c r="G115" s="31" t="n"/>
      <c r="H115" s="32" t="n"/>
      <c r="I115" s="33" t="n"/>
      <c r="J115" s="33" t="n"/>
      <c r="K115" s="7" t="n"/>
      <c r="L115" s="20">
        <f>IF(B115="","",IF(OR(F115=INDEX($O$5:$O$12,7),F115=INDEX($O$5:$O$12,8)),IFERROR(MATCH(G115,$O$5:$O$12,0),1),MATCH(F115,$O$5:$O$12,0)))</f>
        <v/>
      </c>
      <c r="M115" s="20">
        <f>IF(OR(B115="",E115=""),"",IF(K115&lt;&gt;"",K115,'لوحة التوظيف'!$C$4)-E115)</f>
        <v/>
      </c>
    </row>
    <row r="116">
      <c r="A116" s="30" t="n"/>
      <c r="B116" s="23" t="n"/>
      <c r="C116" s="31" t="n"/>
      <c r="D116" s="31" t="n"/>
      <c r="E116" s="7" t="n"/>
      <c r="F116" s="31" t="n"/>
      <c r="G116" s="31" t="n"/>
      <c r="H116" s="32" t="n"/>
      <c r="I116" s="33" t="n"/>
      <c r="J116" s="33" t="n"/>
      <c r="K116" s="7" t="n"/>
      <c r="L116" s="20">
        <f>IF(B116="","",IF(OR(F116=INDEX($O$5:$O$12,7),F116=INDEX($O$5:$O$12,8)),IFERROR(MATCH(G116,$O$5:$O$12,0),1),MATCH(F116,$O$5:$O$12,0)))</f>
        <v/>
      </c>
      <c r="M116" s="20">
        <f>IF(OR(B116="",E116=""),"",IF(K116&lt;&gt;"",K116,'لوحة التوظيف'!$C$4)-E116)</f>
        <v/>
      </c>
    </row>
    <row r="117">
      <c r="A117" s="30" t="n"/>
      <c r="B117" s="23" t="n"/>
      <c r="C117" s="31" t="n"/>
      <c r="D117" s="31" t="n"/>
      <c r="E117" s="7" t="n"/>
      <c r="F117" s="31" t="n"/>
      <c r="G117" s="31" t="n"/>
      <c r="H117" s="32" t="n"/>
      <c r="I117" s="33" t="n"/>
      <c r="J117" s="33" t="n"/>
      <c r="K117" s="7" t="n"/>
      <c r="L117" s="20">
        <f>IF(B117="","",IF(OR(F117=INDEX($O$5:$O$12,7),F117=INDEX($O$5:$O$12,8)),IFERROR(MATCH(G117,$O$5:$O$12,0),1),MATCH(F117,$O$5:$O$12,0)))</f>
        <v/>
      </c>
      <c r="M117" s="20">
        <f>IF(OR(B117="",E117=""),"",IF(K117&lt;&gt;"",K117,'لوحة التوظيف'!$C$4)-E117)</f>
        <v/>
      </c>
    </row>
    <row r="118">
      <c r="A118" s="30" t="n"/>
      <c r="B118" s="23" t="n"/>
      <c r="C118" s="31" t="n"/>
      <c r="D118" s="31" t="n"/>
      <c r="E118" s="7" t="n"/>
      <c r="F118" s="31" t="n"/>
      <c r="G118" s="31" t="n"/>
      <c r="H118" s="32" t="n"/>
      <c r="I118" s="33" t="n"/>
      <c r="J118" s="33" t="n"/>
      <c r="K118" s="7" t="n"/>
      <c r="L118" s="20">
        <f>IF(B118="","",IF(OR(F118=INDEX($O$5:$O$12,7),F118=INDEX($O$5:$O$12,8)),IFERROR(MATCH(G118,$O$5:$O$12,0),1),MATCH(F118,$O$5:$O$12,0)))</f>
        <v/>
      </c>
      <c r="M118" s="20">
        <f>IF(OR(B118="",E118=""),"",IF(K118&lt;&gt;"",K118,'لوحة التوظيف'!$C$4)-E118)</f>
        <v/>
      </c>
    </row>
    <row r="119">
      <c r="A119" s="30" t="n"/>
      <c r="B119" s="23" t="n"/>
      <c r="C119" s="31" t="n"/>
      <c r="D119" s="31" t="n"/>
      <c r="E119" s="7" t="n"/>
      <c r="F119" s="31" t="n"/>
      <c r="G119" s="31" t="n"/>
      <c r="H119" s="32" t="n"/>
      <c r="I119" s="33" t="n"/>
      <c r="J119" s="33" t="n"/>
      <c r="K119" s="7" t="n"/>
      <c r="L119" s="20">
        <f>IF(B119="","",IF(OR(F119=INDEX($O$5:$O$12,7),F119=INDEX($O$5:$O$12,8)),IFERROR(MATCH(G119,$O$5:$O$12,0),1),MATCH(F119,$O$5:$O$12,0)))</f>
        <v/>
      </c>
      <c r="M119" s="20">
        <f>IF(OR(B119="",E119=""),"",IF(K119&lt;&gt;"",K119,'لوحة التوظيف'!$C$4)-E119)</f>
        <v/>
      </c>
    </row>
    <row r="120">
      <c r="A120" s="30" t="n"/>
      <c r="B120" s="23" t="n"/>
      <c r="C120" s="31" t="n"/>
      <c r="D120" s="31" t="n"/>
      <c r="E120" s="7" t="n"/>
      <c r="F120" s="31" t="n"/>
      <c r="G120" s="31" t="n"/>
      <c r="H120" s="32" t="n"/>
      <c r="I120" s="33" t="n"/>
      <c r="J120" s="33" t="n"/>
      <c r="K120" s="7" t="n"/>
      <c r="L120" s="20">
        <f>IF(B120="","",IF(OR(F120=INDEX($O$5:$O$12,7),F120=INDEX($O$5:$O$12,8)),IFERROR(MATCH(G120,$O$5:$O$12,0),1),MATCH(F120,$O$5:$O$12,0)))</f>
        <v/>
      </c>
      <c r="M120" s="20">
        <f>IF(OR(B120="",E120=""),"",IF(K120&lt;&gt;"",K120,'لوحة التوظيف'!$C$4)-E120)</f>
        <v/>
      </c>
    </row>
    <row r="121">
      <c r="A121" s="30" t="n"/>
      <c r="B121" s="23" t="n"/>
      <c r="C121" s="31" t="n"/>
      <c r="D121" s="31" t="n"/>
      <c r="E121" s="7" t="n"/>
      <c r="F121" s="31" t="n"/>
      <c r="G121" s="31" t="n"/>
      <c r="H121" s="32" t="n"/>
      <c r="I121" s="33" t="n"/>
      <c r="J121" s="33" t="n"/>
      <c r="K121" s="7" t="n"/>
      <c r="L121" s="20">
        <f>IF(B121="","",IF(OR(F121=INDEX($O$5:$O$12,7),F121=INDEX($O$5:$O$12,8)),IFERROR(MATCH(G121,$O$5:$O$12,0),1),MATCH(F121,$O$5:$O$12,0)))</f>
        <v/>
      </c>
      <c r="M121" s="20">
        <f>IF(OR(B121="",E121=""),"",IF(K121&lt;&gt;"",K121,'لوحة التوظيف'!$C$4)-E121)</f>
        <v/>
      </c>
    </row>
    <row r="122">
      <c r="A122" s="30" t="n"/>
      <c r="B122" s="23" t="n"/>
      <c r="C122" s="31" t="n"/>
      <c r="D122" s="31" t="n"/>
      <c r="E122" s="7" t="n"/>
      <c r="F122" s="31" t="n"/>
      <c r="G122" s="31" t="n"/>
      <c r="H122" s="32" t="n"/>
      <c r="I122" s="33" t="n"/>
      <c r="J122" s="33" t="n"/>
      <c r="K122" s="7" t="n"/>
      <c r="L122" s="20">
        <f>IF(B122="","",IF(OR(F122=INDEX($O$5:$O$12,7),F122=INDEX($O$5:$O$12,8)),IFERROR(MATCH(G122,$O$5:$O$12,0),1),MATCH(F122,$O$5:$O$12,0)))</f>
        <v/>
      </c>
      <c r="M122" s="20">
        <f>IF(OR(B122="",E122=""),"",IF(K122&lt;&gt;"",K122,'لوحة التوظيف'!$C$4)-E122)</f>
        <v/>
      </c>
    </row>
    <row r="123">
      <c r="A123" s="30" t="n"/>
      <c r="B123" s="23" t="n"/>
      <c r="C123" s="31" t="n"/>
      <c r="D123" s="31" t="n"/>
      <c r="E123" s="7" t="n"/>
      <c r="F123" s="31" t="n"/>
      <c r="G123" s="31" t="n"/>
      <c r="H123" s="32" t="n"/>
      <c r="I123" s="33" t="n"/>
      <c r="J123" s="33" t="n"/>
      <c r="K123" s="7" t="n"/>
      <c r="L123" s="20">
        <f>IF(B123="","",IF(OR(F123=INDEX($O$5:$O$12,7),F123=INDEX($O$5:$O$12,8)),IFERROR(MATCH(G123,$O$5:$O$12,0),1),MATCH(F123,$O$5:$O$12,0)))</f>
        <v/>
      </c>
      <c r="M123" s="20">
        <f>IF(OR(B123="",E123=""),"",IF(K123&lt;&gt;"",K123,'لوحة التوظيف'!$C$4)-E123)</f>
        <v/>
      </c>
    </row>
    <row r="124">
      <c r="A124" s="30" t="n"/>
      <c r="B124" s="23" t="n"/>
      <c r="C124" s="31" t="n"/>
      <c r="D124" s="31" t="n"/>
      <c r="E124" s="7" t="n"/>
      <c r="F124" s="31" t="n"/>
      <c r="G124" s="31" t="n"/>
      <c r="H124" s="32" t="n"/>
      <c r="I124" s="33" t="n"/>
      <c r="J124" s="33" t="n"/>
      <c r="K124" s="7" t="n"/>
      <c r="L124" s="20">
        <f>IF(B124="","",IF(OR(F124=INDEX($O$5:$O$12,7),F124=INDEX($O$5:$O$12,8)),IFERROR(MATCH(G124,$O$5:$O$12,0),1),MATCH(F124,$O$5:$O$12,0)))</f>
        <v/>
      </c>
      <c r="M124" s="20">
        <f>IF(OR(B124="",E124=""),"",IF(K124&lt;&gt;"",K124,'لوحة التوظيف'!$C$4)-E124)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O1"/>
    <mergeCell ref="A2:O2"/>
  </mergeCells>
  <conditionalFormatting sqref="F5:F124">
    <cfRule type="expression" priority="1" dxfId="3">
      <formula>$F5=INDEX($O$5:$O$12,6)</formula>
    </cfRule>
    <cfRule type="expression" priority="2" dxfId="4">
      <formula>OR($F5=INDEX($O$5:$O$12,7),$F5=INDEX($O$5:$O$12,8))</formula>
    </cfRule>
    <cfRule type="expression" priority="3" dxfId="2">
      <formula>$F5=INDEX($O$5:$O$12,5)</formula>
    </cfRule>
  </conditionalFormatting>
  <dataValidations count="7">
    <dataValidation sqref="C5:C124" showDropDown="0" showInputMessage="0" showErrorMessage="1" allowBlank="1" errorTitle="Sheetaky" error="اختر قيمة من القائمة" type="list">
      <formula1>='لوحة التوظيف'!$F$12:$F$17</formula1>
    </dataValidation>
    <dataValidation sqref="D5:D124" showDropDown="0" showInputMessage="0" showErrorMessage="1" allowBlank="1" errorTitle="Sheetaky" error="اختر قيمة من القائمة" type="list">
      <formula1>=$O$15:$O$20</formula1>
    </dataValidation>
    <dataValidation sqref="F5:G124" showDropDown="0" showInputMessage="0" showErrorMessage="1" allowBlank="1" errorTitle="Sheetaky" error="اختر قيمة من القائمة" type="list">
      <formula1>=$O$5:$O$12</formula1>
    </dataValidation>
    <dataValidation sqref="E5:E124" showDropDown="0" showInputMessage="0" showErrorMessage="1" allowBlank="1" errorTitle="Sheetaky" error="أدخل تاريخًا صحيحًا" type="date" operator="greaterThan">
      <formula1>1</formula1>
    </dataValidation>
    <dataValidation sqref="K5:K124" showDropDown="0" showInputMessage="0" showErrorMessage="1" allowBlank="1" errorTitle="Sheetaky" error="أدخل تاريخًا صحيحًا" type="date" operator="greaterThan">
      <formula1>1</formula1>
    </dataValidation>
    <dataValidation sqref="H5:H124" showDropDown="0" showInputMessage="0" showErrorMessage="1" allowBlank="1" errorTitle="Sheetaky" error="أدخل رقمًا بين 1 و 5" type="decimal" operator="between">
      <formula1>1</formula1>
      <formula2>5</formula2>
    </dataValidation>
    <dataValidation sqref="I5:J124" showDropDown="0" showInputMessage="0" showErrorMessage="1" allowBlank="1" errorTitle="Sheetaky" error="أدخل رقمًا بين 0 و 10000000" type="decimal" operator="between">
      <formula1>0</formula1>
      <formula2>10000000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DBA74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27" t="inlineStr">
        <is>
          <t>دليل استخدام: لوحة التوظيف</t>
        </is>
      </c>
      <c r="B1" s="2" t="n"/>
    </row>
    <row r="2" ht="18" customHeight="1">
      <c r="A2" s="28" t="inlineStr">
        <is>
          <t>Sheetaky.com · شيتات إكسل جاهزة بالعربي والإنجليزي</t>
        </is>
      </c>
      <c r="B2" s="29" t="n"/>
    </row>
    <row r="3"/>
    <row r="4" ht="22" customHeight="1">
      <c r="A4" s="35" t="inlineStr">
        <is>
          <t>ما هذا الشيت؟</t>
        </is>
      </c>
      <c r="B4" s="36" t="n"/>
    </row>
    <row r="5" ht="30" customHeight="1">
      <c r="A5" s="37" t="inlineStr">
        <is>
          <t>يتتبع مسار كل مرشح من التقديم حتى التعيين، ويرسم قمع التوظيف ويقيس فعالية مصادر الاستقطاب ومدة التعيين وقبول العروض وحالة كل وظيفة.</t>
        </is>
      </c>
    </row>
    <row r="6"/>
    <row r="7" ht="22" customHeight="1">
      <c r="A7" s="35" t="inlineStr">
        <is>
          <t>خطوات الاستخدام</t>
        </is>
      </c>
      <c r="B7" s="36" t="n"/>
    </row>
    <row r="8" ht="20" customHeight="1">
      <c r="A8" s="18" t="n">
        <v>1</v>
      </c>
      <c r="B8" s="37" t="inlineStr">
        <is>
          <t>اكتب الوظائف المطلوبة وعدد الشواغر وموعد الإغلاق في اللوحة.</t>
        </is>
      </c>
    </row>
    <row r="9" ht="20" customHeight="1">
      <c r="A9" s="18" t="n">
        <v>2</v>
      </c>
      <c r="B9" s="37" t="inlineStr">
        <is>
          <t>سجّل كل مرشح في ورقة المرشحين مع وظيفته ومصدره.</t>
        </is>
      </c>
    </row>
    <row r="10" ht="20" customHeight="1">
      <c r="A10" s="18" t="n">
        <v>3</v>
      </c>
      <c r="B10" s="37" t="inlineStr">
        <is>
          <t>حدّث المرحلة عند كل تقدم؛ وللمرفوض اختر آخر مرحلة وصل إليها.</t>
        </is>
      </c>
    </row>
    <row r="11" ht="20" customHeight="1">
      <c r="A11" s="18" t="n">
        <v>4</v>
      </c>
      <c r="B11" s="37" t="inlineStr">
        <is>
          <t>راجع الوظائف المتأخرة وأفضل مصدر.</t>
        </is>
      </c>
    </row>
    <row r="12"/>
    <row r="13" ht="22" customHeight="1">
      <c r="A13" s="35" t="inlineStr">
        <is>
          <t>دليل الألوان</t>
        </is>
      </c>
      <c r="B13" s="36" t="n"/>
    </row>
    <row r="14">
      <c r="A14" s="23" t="inlineStr"/>
      <c r="B14" s="37" t="inlineStr">
        <is>
          <t>خلية إدخال: اكتب أو اختر قيمتك هنا (خط أزرق على خلفية صفراء).</t>
        </is>
      </c>
    </row>
    <row r="15">
      <c r="A15" s="38" t="inlineStr"/>
      <c r="B15" s="37" t="inlineStr">
        <is>
          <t>خلية محسوبة: معادلة تلقائية، محمية من المسح بالخطأ.</t>
        </is>
      </c>
    </row>
    <row r="16">
      <c r="A16" s="39" t="inlineStr"/>
      <c r="B16" s="37" t="inlineStr">
        <is>
          <t>عناوين الجداول والأقسام.</t>
        </is>
      </c>
    </row>
    <row r="17"/>
    <row r="18" ht="22" customHeight="1">
      <c r="A18" s="35" t="inlineStr">
        <is>
          <t>ملاحظات مهمة</t>
        </is>
      </c>
      <c r="B18" s="36" t="n"/>
    </row>
    <row r="19" ht="20" customHeight="1">
      <c r="A19" s="40" t="inlineStr">
        <is>
          <t>•</t>
        </is>
      </c>
      <c r="B19" s="41" t="inlineStr">
        <is>
          <t>وصلوا إلى مرحلة = عدد من بلغ هذه المرحلة أو تجاوزها.</t>
        </is>
      </c>
    </row>
    <row r="20" ht="20" customHeight="1">
      <c r="A20" s="40" t="inlineStr">
        <is>
          <t>•</t>
        </is>
      </c>
      <c r="B20" s="41" t="inlineStr">
        <is>
          <t>قبول العروض = المعيّنون ÷ (المعيّنون + المنسحبون بعد العرض).</t>
        </is>
      </c>
    </row>
    <row r="21" ht="20" customHeight="1">
      <c r="A21" s="40" t="inlineStr">
        <is>
          <t>•</t>
        </is>
      </c>
      <c r="B21" s="41" t="inlineStr">
        <is>
          <t>مدة التعيين = تاريخ الإغلاق − تاريخ التقديم للمعيّنين.</t>
        </is>
      </c>
    </row>
    <row r="22" ht="20" customHeight="1">
      <c r="A22" s="40" t="inlineStr">
        <is>
          <t>•</t>
        </is>
      </c>
      <c r="B22" s="41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0" t="inlineStr">
        <is>
          <t>•</t>
        </is>
      </c>
      <c r="B23" s="41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0" t="inlineStr">
        <is>
          <t>•</t>
        </is>
      </c>
      <c r="B24" s="41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REC</dc:title>
  <dcterms:created xmlns:dcterms="http://purl.org/dc/terms/" xmlns:xsi="http://www.w3.org/2001/XMLSchema-instance" xsi:type="dcterms:W3CDTF">2026-10-23T13:45:29Z</dcterms:created>
  <dcterms:modified xmlns:dcterms="http://purl.org/dc/terms/" xmlns:xsi="http://www.w3.org/2001/XMLSchema-instance" xsi:type="dcterms:W3CDTF">2026-10-23T13:45:30Z</dcterms:modified>
</cp:coreProperties>
</file>