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المنحنى" sheetId="1" state="visible" r:id="rId3"/>
    <sheet name="دليل الاستخدام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<sst xmlns="http://schemas.openxmlformats.org/spreadsheetml/2006/main" count="47" uniqueCount="42">
  <si>
    <t xml:space="preserve">منحنى S والتدفق النقدي للمشروع</t>
  </si>
  <si>
    <t xml:space="preserve">قارن التقدم المخطط بالمكتسب والتكلفة الفعلية شهرًا بشهر مع رسم منحنى S تلقائي</t>
  </si>
  <si>
    <t xml:space="preserve">الإعدادات</t>
  </si>
  <si>
    <t xml:space="preserve">شهر بداية المشروع</t>
  </si>
  <si>
    <t xml:space="preserve">التدفق الشهري</t>
  </si>
  <si>
    <t xml:space="preserve">#</t>
  </si>
  <si>
    <t xml:space="preserve">الشهر</t>
  </si>
  <si>
    <t xml:space="preserve">المخطط للشهر PV</t>
  </si>
  <si>
    <t xml:space="preserve">المكتسب للشهر EV</t>
  </si>
  <si>
    <t xml:space="preserve">الفعلي للشهر AC</t>
  </si>
  <si>
    <t xml:space="preserve">المخطط التراكمي</t>
  </si>
  <si>
    <t xml:space="preserve">المكتسب التراكمي</t>
  </si>
  <si>
    <t xml:space="preserve">الفعلي التراكمي</t>
  </si>
  <si>
    <t xml:space="preserve">المخطط %</t>
  </si>
  <si>
    <t xml:space="preserve">المكتسب %</t>
  </si>
  <si>
    <t xml:space="preserve">الفرق EV−PV</t>
  </si>
  <si>
    <t xml:space="preserve">الإجمالي</t>
  </si>
  <si>
    <t xml:space="preserve">الوضع حتى آخر شهر مُدخل</t>
  </si>
  <si>
    <t xml:space="preserve">آخر شهر به بيانات فعلية</t>
  </si>
  <si>
    <t xml:space="preserve">المخطط التراكمي حتى هذا الشهر</t>
  </si>
  <si>
    <t xml:space="preserve">مؤشر الجدول SPI</t>
  </si>
  <si>
    <t xml:space="preserve">مؤشر التكلفة CPI</t>
  </si>
  <si>
    <t xml:space="preserve">نسبة الإنجاز من إجمالي المخطط</t>
  </si>
  <si>
    <t xml:space="preserve">دليل استخدام: منحنى S والتدفق النقدي للمشروع</t>
  </si>
  <si>
    <t xml:space="preserve">Sheetaky.com · شيتات إكسل جاهزة بالعربي والإنجليزي</t>
  </si>
  <si>
    <t xml:space="preserve">ما هذا الشيت؟</t>
  </si>
  <si>
    <t xml:space="preserve">يرسم الشيت منحنى S للمشروع من القيم الشهرية: المخطط (PV) والمكتسب (EV) والتكلفة الفعلية (AC)، ويحسب التراكمي والنسب ومؤشري الجدول والتكلفة حتى آخر شهر أدخلت بياناته، لمدة حتى 24 شهرًا.</t>
  </si>
  <si>
    <t xml:space="preserve">خطوات الاستخدام</t>
  </si>
  <si>
    <t xml:space="preserve">اكتب شهر بداية المشروع (أي يوم من الشهر).</t>
  </si>
  <si>
    <t xml:space="preserve">اكتب القيمة المخططة لكل شهر من البرنامج الزمني المسعّر.</t>
  </si>
  <si>
    <t xml:space="preserve">كل شهر، أضف قيمة الأعمال المنجزة (المكتسب) والتكلفة الفعلية لذلك الشهر.</t>
  </si>
  <si>
    <t xml:space="preserve">راجع المنحنى: المكتسب تحت المخطط يعني تأخرًا، والفعلي فوق المكتسب يعني تجاوزًا في التكلفة.</t>
  </si>
  <si>
    <t xml:space="preserve">دليل الألوان</t>
  </si>
  <si>
    <t xml:space="preserve">خلية إدخال: اكتب أو اختر قيمتك هنا (خط أزرق على خلفية صفراء).</t>
  </si>
  <si>
    <t xml:space="preserve">خلية محسوبة: معادلة تلقائية، محمية من المسح بالخطأ.</t>
  </si>
  <si>
    <t xml:space="preserve">عناوين الجداول والأقسام.</t>
  </si>
  <si>
    <t xml:space="preserve">ملاحظات مهمة</t>
  </si>
  <si>
    <t xml:space="preserve">•</t>
  </si>
  <si>
    <t xml:space="preserve">اترك الأشهر المستقبلية فارغة في عمودي المكتسب والفعلي حتى لا تظهر في المنحنى.</t>
  </si>
  <si>
    <t xml:space="preserve">الأوراق محمية بدون كلمة مرور لحماية المعادلات. لإلغاء الحماية: مراجعة ← إلغاء حماية الورقة.</t>
  </si>
  <si>
    <t xml:space="preserve">البيانات الموجودة مثال توضيحي، امسحها واكتب بياناتك في الخلايا الصفراء فقط.</t>
  </si>
  <si>
    <t xml:space="preserve">المزيد من الشيتات المجانية بالعربي والإنجليزي على Sheetaky.com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</si>
</sst>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yyyy\-mm\-dd"/>
    <numFmt numFmtId="166" formatCode="mmm\ yyyy"/>
    <numFmt numFmtId="167" formatCode="#,##0"/>
    <numFmt numFmtId="168" formatCode="0%"/>
    <numFmt numFmtId="169" formatCode="0.00"/>
    <numFmt numFmtId="170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F2A24"/>
      <name val="Arial"/>
      <family val="0"/>
      <charset val="1"/>
    </font>
    <font>
      <b val="true"/>
      <sz val="18"/>
      <color rgb="FF000000"/>
      <name val="FreeSans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FreeSans"/>
      <family val="2"/>
    </font>
    <font>
      <b val="true"/>
      <sz val="10"/>
      <color rgb="FFE8A317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EEF3EF"/>
      </patternFill>
    </fill>
    <fill>
      <patternFill patternType="solid">
        <fgColor rgb="FFE8F1EA"/>
        <bgColor rgb="FFEEF3EF"/>
      </patternFill>
    </fill>
    <fill>
      <patternFill patternType="solid">
        <fgColor rgb="FFD9EAD3"/>
        <bgColor rgb="FFE8F1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5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7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7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8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0" fillId="7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7" fontId="7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9" fontId="7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70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0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9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5" borderId="1" xfId="0" applyFont="true" applyBorder="true" applyAlignment="true" applyProtection="true">
      <alignment horizontal="right" vertical="center" textRotation="0" wrapText="true" indent="0" shrinkToFit="false" readingOrder="2"/>
      <protection locked="false" hidden="false"/>
    </xf>
    <xf numFmtId="164" fontId="10" fillId="6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5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color rgb="FFB42318"/>
      </font>
      <fill>
        <patternFill>
          <bgColor rgb="FFFBE5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78787"/>
      <rgbColor rgb="FF9999FF"/>
      <rgbColor rgb="FF993366"/>
      <rgbColor rgb="FFFFF6DD"/>
      <rgbColor rgb="FFE8F1EA"/>
      <rgbColor rgb="FF660066"/>
      <rgbColor rgb="FFFF8080"/>
      <rgbColor rgb="FF1F4FB5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FFF99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E8A317"/>
      <rgbColor rgb="FFFF6600"/>
      <rgbColor rgb="FF666699"/>
      <rgbColor rgb="FF969696"/>
      <rgbColor rgb="FF003366"/>
      <rgbColor rgb="FF339966"/>
      <rgbColor rgb="FF0F4527"/>
      <rgbColor rgb="FF333300"/>
      <rgbColor rgb="FFB42318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منحنى 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المنحنى!F8</c:f>
              <c:strCache>
                <c:ptCount val="1"/>
                <c:pt idx="0">
                  <c:v>المخطط التراكمي</c:v>
                </c:pt>
              </c:strCache>
            </c:strRef>
          </c:tx>
          <c:spPr>
            <a:solidFill>
              <a:srgbClr val="17603a"/>
            </a:solidFill>
            <a:ln w="28080">
              <a:solidFill>
                <a:srgbClr val="17603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المنحنى!$B$9:$B$32</c:f>
              <c:strCache>
                <c:ptCount val="24"/>
                <c:pt idx="0">
                  <c:v>Jan 2026</c:v>
                </c:pt>
                <c:pt idx="1">
                  <c:v>Feb 2026</c:v>
                </c:pt>
                <c:pt idx="2">
                  <c:v>Mar 2026</c:v>
                </c:pt>
                <c:pt idx="3">
                  <c:v>Apr 2026</c:v>
                </c:pt>
                <c:pt idx="4">
                  <c:v>May 2026</c:v>
                </c:pt>
                <c:pt idx="5">
                  <c:v>Jun 2026</c:v>
                </c:pt>
                <c:pt idx="6">
                  <c:v>Jul 2026</c:v>
                </c:pt>
                <c:pt idx="7">
                  <c:v>Aug 2026</c:v>
                </c:pt>
                <c:pt idx="8">
                  <c:v>Sep 2026</c:v>
                </c:pt>
                <c:pt idx="9">
                  <c:v>Oct 2026</c:v>
                </c:pt>
                <c:pt idx="10">
                  <c:v>Nov 2026</c:v>
                </c:pt>
                <c:pt idx="11">
                  <c:v>Dec 2026</c:v>
                </c:pt>
                <c:pt idx="12">
                  <c:v>Jan 2027</c:v>
                </c:pt>
                <c:pt idx="13">
                  <c:v>Feb 2027</c:v>
                </c:pt>
                <c:pt idx="14">
                  <c:v>Mar 2027</c:v>
                </c:pt>
                <c:pt idx="15">
                  <c:v>Apr 2027</c:v>
                </c:pt>
                <c:pt idx="16">
                  <c:v>May 2027</c:v>
                </c:pt>
                <c:pt idx="17">
                  <c:v>Jun 2027</c:v>
                </c:pt>
                <c:pt idx="18">
                  <c:v>Jul 2027</c:v>
                </c:pt>
                <c:pt idx="19">
                  <c:v>Aug 2027</c:v>
                </c:pt>
                <c:pt idx="20">
                  <c:v>Sep 2027</c:v>
                </c:pt>
                <c:pt idx="21">
                  <c:v>Oct 2027</c:v>
                </c:pt>
                <c:pt idx="22">
                  <c:v>Nov 2027</c:v>
                </c:pt>
                <c:pt idx="23">
                  <c:v>Dec 2027</c:v>
                </c:pt>
              </c:strCache>
            </c:strRef>
          </c:cat>
          <c:val>
            <c:numRef>
              <c:f>المنحنى!$F$9:$F$32</c:f>
              <c:numCache>
                <c:formatCode>#,##0</c:formatCode>
                <c:ptCount val="24"/>
                <c:pt idx="0">
                  <c:v>20000</c:v>
                </c:pt>
                <c:pt idx="1">
                  <c:v>65000</c:v>
                </c:pt>
                <c:pt idx="2">
                  <c:v>145000</c:v>
                </c:pt>
                <c:pt idx="3">
                  <c:v>265000</c:v>
                </c:pt>
                <c:pt idx="4">
                  <c:v>425000</c:v>
                </c:pt>
                <c:pt idx="5">
                  <c:v>605000</c:v>
                </c:pt>
                <c:pt idx="6">
                  <c:v>775000</c:v>
                </c:pt>
                <c:pt idx="7">
                  <c:v>915000</c:v>
                </c:pt>
                <c:pt idx="8">
                  <c:v>1015000</c:v>
                </c:pt>
                <c:pt idx="9">
                  <c:v>1075000</c:v>
                </c:pt>
                <c:pt idx="10">
                  <c:v>1100000</c:v>
                </c:pt>
                <c:pt idx="11">
                  <c:v>1100000</c:v>
                </c:pt>
                <c:pt idx="12">
                  <c:v>1100000</c:v>
                </c:pt>
                <c:pt idx="13">
                  <c:v>1100000</c:v>
                </c:pt>
                <c:pt idx="14">
                  <c:v>1100000</c:v>
                </c:pt>
                <c:pt idx="15">
                  <c:v>1100000</c:v>
                </c:pt>
                <c:pt idx="16">
                  <c:v>1100000</c:v>
                </c:pt>
                <c:pt idx="17">
                  <c:v>1100000</c:v>
                </c:pt>
                <c:pt idx="18">
                  <c:v>1100000</c:v>
                </c:pt>
                <c:pt idx="19">
                  <c:v>1100000</c:v>
                </c:pt>
                <c:pt idx="20">
                  <c:v>1100000</c:v>
                </c:pt>
                <c:pt idx="21">
                  <c:v>1100000</c:v>
                </c:pt>
                <c:pt idx="22">
                  <c:v>1100000</c:v>
                </c:pt>
                <c:pt idx="23">
                  <c:v>1100000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المنحنى!G8</c:f>
              <c:strCache>
                <c:ptCount val="1"/>
                <c:pt idx="0">
                  <c:v>المكتسب التراكمي</c:v>
                </c:pt>
              </c:strCache>
            </c:strRef>
          </c:tx>
          <c:spPr>
            <a:solidFill>
              <a:srgbClr val="e8a317"/>
            </a:solidFill>
            <a:ln w="28080">
              <a:solidFill>
                <a:srgbClr val="e8a317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المنحنى!$B$9:$B$32</c:f>
              <c:strCache>
                <c:ptCount val="24"/>
                <c:pt idx="0">
                  <c:v>Jan 2026</c:v>
                </c:pt>
                <c:pt idx="1">
                  <c:v>Feb 2026</c:v>
                </c:pt>
                <c:pt idx="2">
                  <c:v>Mar 2026</c:v>
                </c:pt>
                <c:pt idx="3">
                  <c:v>Apr 2026</c:v>
                </c:pt>
                <c:pt idx="4">
                  <c:v>May 2026</c:v>
                </c:pt>
                <c:pt idx="5">
                  <c:v>Jun 2026</c:v>
                </c:pt>
                <c:pt idx="6">
                  <c:v>Jul 2026</c:v>
                </c:pt>
                <c:pt idx="7">
                  <c:v>Aug 2026</c:v>
                </c:pt>
                <c:pt idx="8">
                  <c:v>Sep 2026</c:v>
                </c:pt>
                <c:pt idx="9">
                  <c:v>Oct 2026</c:v>
                </c:pt>
                <c:pt idx="10">
                  <c:v>Nov 2026</c:v>
                </c:pt>
                <c:pt idx="11">
                  <c:v>Dec 2026</c:v>
                </c:pt>
                <c:pt idx="12">
                  <c:v>Jan 2027</c:v>
                </c:pt>
                <c:pt idx="13">
                  <c:v>Feb 2027</c:v>
                </c:pt>
                <c:pt idx="14">
                  <c:v>Mar 2027</c:v>
                </c:pt>
                <c:pt idx="15">
                  <c:v>Apr 2027</c:v>
                </c:pt>
                <c:pt idx="16">
                  <c:v>May 2027</c:v>
                </c:pt>
                <c:pt idx="17">
                  <c:v>Jun 2027</c:v>
                </c:pt>
                <c:pt idx="18">
                  <c:v>Jul 2027</c:v>
                </c:pt>
                <c:pt idx="19">
                  <c:v>Aug 2027</c:v>
                </c:pt>
                <c:pt idx="20">
                  <c:v>Sep 2027</c:v>
                </c:pt>
                <c:pt idx="21">
                  <c:v>Oct 2027</c:v>
                </c:pt>
                <c:pt idx="22">
                  <c:v>Nov 2027</c:v>
                </c:pt>
                <c:pt idx="23">
                  <c:v>Dec 2027</c:v>
                </c:pt>
              </c:strCache>
            </c:strRef>
          </c:cat>
          <c:val>
            <c:numRef>
              <c:f>المنحنى!$G$9:$G$32</c:f>
              <c:numCache>
                <c:formatCode>#,##0</c:formatCode>
                <c:ptCount val="24"/>
                <c:pt idx="0">
                  <c:v>18000</c:v>
                </c:pt>
                <c:pt idx="1">
                  <c:v>58000</c:v>
                </c:pt>
                <c:pt idx="2">
                  <c:v>130000</c:v>
                </c:pt>
                <c:pt idx="3">
                  <c:v>240000</c:v>
                </c:pt>
                <c:pt idx="4">
                  <c:v>390000</c:v>
                </c:pt>
                <c:pt idx="5">
                  <c:v>555000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المنحنى!H8</c:f>
              <c:strCache>
                <c:ptCount val="1"/>
                <c:pt idx="0">
                  <c:v>الفعلي التراكمي</c:v>
                </c:pt>
              </c:strCache>
            </c:strRef>
          </c:tx>
          <c:spPr>
            <a:solidFill>
              <a:srgbClr val="b42318"/>
            </a:solidFill>
            <a:ln w="28080">
              <a:solidFill>
                <a:srgbClr val="b4231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المنحنى!$B$9:$B$32</c:f>
              <c:strCache>
                <c:ptCount val="24"/>
                <c:pt idx="0">
                  <c:v>Jan 2026</c:v>
                </c:pt>
                <c:pt idx="1">
                  <c:v>Feb 2026</c:v>
                </c:pt>
                <c:pt idx="2">
                  <c:v>Mar 2026</c:v>
                </c:pt>
                <c:pt idx="3">
                  <c:v>Apr 2026</c:v>
                </c:pt>
                <c:pt idx="4">
                  <c:v>May 2026</c:v>
                </c:pt>
                <c:pt idx="5">
                  <c:v>Jun 2026</c:v>
                </c:pt>
                <c:pt idx="6">
                  <c:v>Jul 2026</c:v>
                </c:pt>
                <c:pt idx="7">
                  <c:v>Aug 2026</c:v>
                </c:pt>
                <c:pt idx="8">
                  <c:v>Sep 2026</c:v>
                </c:pt>
                <c:pt idx="9">
                  <c:v>Oct 2026</c:v>
                </c:pt>
                <c:pt idx="10">
                  <c:v>Nov 2026</c:v>
                </c:pt>
                <c:pt idx="11">
                  <c:v>Dec 2026</c:v>
                </c:pt>
                <c:pt idx="12">
                  <c:v>Jan 2027</c:v>
                </c:pt>
                <c:pt idx="13">
                  <c:v>Feb 2027</c:v>
                </c:pt>
                <c:pt idx="14">
                  <c:v>Mar 2027</c:v>
                </c:pt>
                <c:pt idx="15">
                  <c:v>Apr 2027</c:v>
                </c:pt>
                <c:pt idx="16">
                  <c:v>May 2027</c:v>
                </c:pt>
                <c:pt idx="17">
                  <c:v>Jun 2027</c:v>
                </c:pt>
                <c:pt idx="18">
                  <c:v>Jul 2027</c:v>
                </c:pt>
                <c:pt idx="19">
                  <c:v>Aug 2027</c:v>
                </c:pt>
                <c:pt idx="20">
                  <c:v>Sep 2027</c:v>
                </c:pt>
                <c:pt idx="21">
                  <c:v>Oct 2027</c:v>
                </c:pt>
                <c:pt idx="22">
                  <c:v>Nov 2027</c:v>
                </c:pt>
                <c:pt idx="23">
                  <c:v>Dec 2027</c:v>
                </c:pt>
              </c:strCache>
            </c:strRef>
          </c:cat>
          <c:val>
            <c:numRef>
              <c:f>المنحنى!$H$9:$H$32</c:f>
              <c:numCache>
                <c:formatCode>#,##0</c:formatCode>
                <c:ptCount val="24"/>
                <c:pt idx="0">
                  <c:v>19000</c:v>
                </c:pt>
                <c:pt idx="1">
                  <c:v>62000</c:v>
                </c:pt>
                <c:pt idx="2">
                  <c:v>138000</c:v>
                </c:pt>
                <c:pt idx="3">
                  <c:v>256000</c:v>
                </c:pt>
                <c:pt idx="4">
                  <c:v>414000</c:v>
                </c:pt>
                <c:pt idx="5">
                  <c:v>590000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16221570"/>
        <c:axId val="72518096"/>
      </c:lineChart>
      <c:catAx>
        <c:axId val="16221570"/>
        <c:scaling>
          <c:orientation val="minMax"/>
        </c:scaling>
        <c:delete val="0"/>
        <c:axPos val="b"/>
        <c:numFmt formatCode="mmm\ 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2518096"/>
        <c:crosses val="autoZero"/>
        <c:auto val="1"/>
        <c:lblAlgn val="ctr"/>
        <c:lblOffset val="100"/>
        <c:noMultiLvlLbl val="0"/>
      </c:catAx>
      <c:valAx>
        <c:axId val="7251809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القيمة التراكمية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622157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-364680</xdr:colOff>
      <xdr:row>7</xdr:row>
      <xdr:rowOff>0</xdr:rowOff>
    </xdr:from>
    <xdr:to>
      <xdr:col>22</xdr:col>
      <xdr:colOff>0</xdr:colOff>
      <xdr:row>22</xdr:row>
      <xdr:rowOff>67680</xdr:rowOff>
    </xdr:to>
    <xdr:graphicFrame>
      <xdr:nvGraphicFramePr>
        <xdr:cNvPr id="0" name="Chart 1"/>
        <xdr:cNvGraphicFramePr/>
      </xdr:nvGraphicFramePr>
      <xdr:xfrm>
        <a:off x="-17100000" y="1809720"/>
        <a:ext cx="64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42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3"/>
    <col collapsed="false" customWidth="true" hidden="false" outlineLevel="0" max="5" min="3" style="0" width="14"/>
    <col collapsed="false" customWidth="true" hidden="false" outlineLevel="0" max="8" min="6" style="0" width="15"/>
    <col collapsed="false" customWidth="true" hidden="false" outlineLevel="0" max="10" min="9" style="0" width="11"/>
    <col collapsed="false" customWidth="true" hidden="false" outlineLevel="0" max="11" min="11" style="0" width="13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customFormat="false" ht="21.75" hidden="false" customHeight="true" outlineLevel="0" collapsed="false">
      <c r="A4" s="3" t="s">
        <v>2</v>
      </c>
      <c r="B4" s="3"/>
      <c r="C4" s="3"/>
      <c r="D4" s="3"/>
    </row>
    <row r="5" customFormat="false" ht="15" hidden="false" customHeight="true" outlineLevel="0" collapsed="false">
      <c r="A5" s="4" t="s">
        <v>3</v>
      </c>
      <c r="B5" s="4"/>
      <c r="C5" s="5" t="n">
        <v>46023</v>
      </c>
    </row>
    <row r="7" customFormat="false" ht="21.75" hidden="false" customHeight="true" outlineLevel="0" collapsed="false">
      <c r="A7" s="3" t="s">
        <v>4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9.75" hidden="false" customHeight="true" outlineLevel="0" collapsed="false">
      <c r="A8" s="6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6" t="s">
        <v>10</v>
      </c>
      <c r="G8" s="6" t="s">
        <v>11</v>
      </c>
      <c r="H8" s="6" t="s">
        <v>12</v>
      </c>
      <c r="I8" s="6" t="s">
        <v>13</v>
      </c>
      <c r="J8" s="6" t="s">
        <v>14</v>
      </c>
      <c r="K8" s="6" t="s">
        <v>15</v>
      </c>
    </row>
    <row r="9" customFormat="false" ht="15" hidden="false" customHeight="false" outlineLevel="0" collapsed="false">
      <c r="A9" s="7" t="n">
        <v>1</v>
      </c>
      <c r="B9" s="8" t="n">
        <f aca="false">EDATE($C$5,A9-1)</f>
        <v>46023</v>
      </c>
      <c r="C9" s="9" t="n">
        <v>20000</v>
      </c>
      <c r="D9" s="9" t="n">
        <v>18000</v>
      </c>
      <c r="E9" s="9" t="n">
        <v>19000</v>
      </c>
      <c r="F9" s="10" t="n">
        <f aca="false">SUM(C$9:C9)</f>
        <v>20000</v>
      </c>
      <c r="G9" s="10" t="n">
        <f aca="false">IF(D9="","",SUM(D$9:D9))</f>
        <v>18000</v>
      </c>
      <c r="H9" s="10" t="n">
        <f aca="false">IF(E9="","",SUM(E$9:E9))</f>
        <v>19000</v>
      </c>
      <c r="I9" s="11" t="n">
        <f aca="false">IF($C$33&gt;0,F9/$C$33,0)</f>
        <v>0.0181818181818182</v>
      </c>
      <c r="J9" s="11" t="n">
        <f aca="false">IF(OR(G9="",$C$33=0),"",G9/$C$33)</f>
        <v>0.0163636363636364</v>
      </c>
      <c r="K9" s="10" t="n">
        <f aca="false">IF(G9="","",G9-F9)</f>
        <v>-2000</v>
      </c>
    </row>
    <row r="10" customFormat="false" ht="15" hidden="false" customHeight="false" outlineLevel="0" collapsed="false">
      <c r="A10" s="7" t="n">
        <v>2</v>
      </c>
      <c r="B10" s="8" t="n">
        <f aca="false">EDATE($C$5,A10-1)</f>
        <v>46054</v>
      </c>
      <c r="C10" s="9" t="n">
        <v>45000</v>
      </c>
      <c r="D10" s="9" t="n">
        <v>40000</v>
      </c>
      <c r="E10" s="9" t="n">
        <v>43000</v>
      </c>
      <c r="F10" s="10" t="n">
        <f aca="false">SUM(C$9:C10)</f>
        <v>65000</v>
      </c>
      <c r="G10" s="10" t="n">
        <f aca="false">IF(D10="","",SUM(D$9:D10))</f>
        <v>58000</v>
      </c>
      <c r="H10" s="10" t="n">
        <f aca="false">IF(E10="","",SUM(E$9:E10))</f>
        <v>62000</v>
      </c>
      <c r="I10" s="11" t="n">
        <f aca="false">IF($C$33&gt;0,F10/$C$33,0)</f>
        <v>0.0590909090909091</v>
      </c>
      <c r="J10" s="11" t="n">
        <f aca="false">IF(OR(G10="",$C$33=0),"",G10/$C$33)</f>
        <v>0.0527272727272727</v>
      </c>
      <c r="K10" s="10" t="n">
        <f aca="false">IF(G10="","",G10-F10)</f>
        <v>-7000</v>
      </c>
    </row>
    <row r="11" customFormat="false" ht="15" hidden="false" customHeight="false" outlineLevel="0" collapsed="false">
      <c r="A11" s="7" t="n">
        <v>3</v>
      </c>
      <c r="B11" s="8" t="n">
        <f aca="false">EDATE($C$5,A11-1)</f>
        <v>46082</v>
      </c>
      <c r="C11" s="9" t="n">
        <v>80000</v>
      </c>
      <c r="D11" s="9" t="n">
        <v>72000</v>
      </c>
      <c r="E11" s="9" t="n">
        <v>76000</v>
      </c>
      <c r="F11" s="10" t="n">
        <f aca="false">SUM(C$9:C11)</f>
        <v>145000</v>
      </c>
      <c r="G11" s="10" t="n">
        <f aca="false">IF(D11="","",SUM(D$9:D11))</f>
        <v>130000</v>
      </c>
      <c r="H11" s="10" t="n">
        <f aca="false">IF(E11="","",SUM(E$9:E11))</f>
        <v>138000</v>
      </c>
      <c r="I11" s="11" t="n">
        <f aca="false">IF($C$33&gt;0,F11/$C$33,0)</f>
        <v>0.131818181818182</v>
      </c>
      <c r="J11" s="11" t="n">
        <f aca="false">IF(OR(G11="",$C$33=0),"",G11/$C$33)</f>
        <v>0.118181818181818</v>
      </c>
      <c r="K11" s="10" t="n">
        <f aca="false">IF(G11="","",G11-F11)</f>
        <v>-15000</v>
      </c>
    </row>
    <row r="12" customFormat="false" ht="15" hidden="false" customHeight="false" outlineLevel="0" collapsed="false">
      <c r="A12" s="7" t="n">
        <v>4</v>
      </c>
      <c r="B12" s="8" t="n">
        <f aca="false">EDATE($C$5,A12-1)</f>
        <v>46113</v>
      </c>
      <c r="C12" s="9" t="n">
        <v>120000</v>
      </c>
      <c r="D12" s="9" t="n">
        <v>110000</v>
      </c>
      <c r="E12" s="9" t="n">
        <v>118000</v>
      </c>
      <c r="F12" s="10" t="n">
        <f aca="false">SUM(C$9:C12)</f>
        <v>265000</v>
      </c>
      <c r="G12" s="10" t="n">
        <f aca="false">IF(D12="","",SUM(D$9:D12))</f>
        <v>240000</v>
      </c>
      <c r="H12" s="10" t="n">
        <f aca="false">IF(E12="","",SUM(E$9:E12))</f>
        <v>256000</v>
      </c>
      <c r="I12" s="11" t="n">
        <f aca="false">IF($C$33&gt;0,F12/$C$33,0)</f>
        <v>0.240909090909091</v>
      </c>
      <c r="J12" s="11" t="n">
        <f aca="false">IF(OR(G12="",$C$33=0),"",G12/$C$33)</f>
        <v>0.218181818181818</v>
      </c>
      <c r="K12" s="10" t="n">
        <f aca="false">IF(G12="","",G12-F12)</f>
        <v>-25000</v>
      </c>
    </row>
    <row r="13" customFormat="false" ht="15" hidden="false" customHeight="false" outlineLevel="0" collapsed="false">
      <c r="A13" s="7" t="n">
        <v>5</v>
      </c>
      <c r="B13" s="8" t="n">
        <f aca="false">EDATE($C$5,A13-1)</f>
        <v>46143</v>
      </c>
      <c r="C13" s="9" t="n">
        <v>160000</v>
      </c>
      <c r="D13" s="9" t="n">
        <v>150000</v>
      </c>
      <c r="E13" s="9" t="n">
        <v>158000</v>
      </c>
      <c r="F13" s="10" t="n">
        <f aca="false">SUM(C$9:C13)</f>
        <v>425000</v>
      </c>
      <c r="G13" s="10" t="n">
        <f aca="false">IF(D13="","",SUM(D$9:D13))</f>
        <v>390000</v>
      </c>
      <c r="H13" s="10" t="n">
        <f aca="false">IF(E13="","",SUM(E$9:E13))</f>
        <v>414000</v>
      </c>
      <c r="I13" s="11" t="n">
        <f aca="false">IF($C$33&gt;0,F13/$C$33,0)</f>
        <v>0.386363636363636</v>
      </c>
      <c r="J13" s="11" t="n">
        <f aca="false">IF(OR(G13="",$C$33=0),"",G13/$C$33)</f>
        <v>0.354545454545455</v>
      </c>
      <c r="K13" s="10" t="n">
        <f aca="false">IF(G13="","",G13-F13)</f>
        <v>-35000</v>
      </c>
    </row>
    <row r="14" customFormat="false" ht="15" hidden="false" customHeight="false" outlineLevel="0" collapsed="false">
      <c r="A14" s="7" t="n">
        <v>6</v>
      </c>
      <c r="B14" s="8" t="n">
        <f aca="false">EDATE($C$5,A14-1)</f>
        <v>46174</v>
      </c>
      <c r="C14" s="9" t="n">
        <v>180000</v>
      </c>
      <c r="D14" s="9" t="n">
        <v>165000</v>
      </c>
      <c r="E14" s="9" t="n">
        <v>176000</v>
      </c>
      <c r="F14" s="10" t="n">
        <f aca="false">SUM(C$9:C14)</f>
        <v>605000</v>
      </c>
      <c r="G14" s="10" t="n">
        <f aca="false">IF(D14="","",SUM(D$9:D14))</f>
        <v>555000</v>
      </c>
      <c r="H14" s="10" t="n">
        <f aca="false">IF(E14="","",SUM(E$9:E14))</f>
        <v>590000</v>
      </c>
      <c r="I14" s="11" t="n">
        <f aca="false">IF($C$33&gt;0,F14/$C$33,0)</f>
        <v>0.55</v>
      </c>
      <c r="J14" s="11" t="n">
        <f aca="false">IF(OR(G14="",$C$33=0),"",G14/$C$33)</f>
        <v>0.504545454545455</v>
      </c>
      <c r="K14" s="10" t="n">
        <f aca="false">IF(G14="","",G14-F14)</f>
        <v>-50000</v>
      </c>
    </row>
    <row r="15" customFormat="false" ht="15" hidden="false" customHeight="false" outlineLevel="0" collapsed="false">
      <c r="A15" s="7" t="n">
        <v>7</v>
      </c>
      <c r="B15" s="8" t="n">
        <f aca="false">EDATE($C$5,A15-1)</f>
        <v>46204</v>
      </c>
      <c r="C15" s="9" t="n">
        <v>170000</v>
      </c>
      <c r="D15" s="9"/>
      <c r="E15" s="9"/>
      <c r="F15" s="10" t="n">
        <f aca="false">SUM(C$9:C15)</f>
        <v>775000</v>
      </c>
      <c r="G15" s="10" t="str">
        <f aca="false">IF(D15="","",SUM(D$9:D15))</f>
        <v/>
      </c>
      <c r="H15" s="10" t="str">
        <f aca="false">IF(E15="","",SUM(E$9:E15))</f>
        <v/>
      </c>
      <c r="I15" s="11" t="n">
        <f aca="false">IF($C$33&gt;0,F15/$C$33,0)</f>
        <v>0.704545454545455</v>
      </c>
      <c r="J15" s="11" t="str">
        <f aca="false">IF(OR(G15="",$C$33=0),"",G15/$C$33)</f>
        <v/>
      </c>
      <c r="K15" s="10" t="str">
        <f aca="false">IF(G15="","",G15-F15)</f>
        <v/>
      </c>
    </row>
    <row r="16" customFormat="false" ht="15" hidden="false" customHeight="false" outlineLevel="0" collapsed="false">
      <c r="A16" s="7" t="n">
        <v>8</v>
      </c>
      <c r="B16" s="8" t="n">
        <f aca="false">EDATE($C$5,A16-1)</f>
        <v>46235</v>
      </c>
      <c r="C16" s="9" t="n">
        <v>140000</v>
      </c>
      <c r="D16" s="9"/>
      <c r="E16" s="9"/>
      <c r="F16" s="10" t="n">
        <f aca="false">SUM(C$9:C16)</f>
        <v>915000</v>
      </c>
      <c r="G16" s="10" t="str">
        <f aca="false">IF(D16="","",SUM(D$9:D16))</f>
        <v/>
      </c>
      <c r="H16" s="10" t="str">
        <f aca="false">IF(E16="","",SUM(E$9:E16))</f>
        <v/>
      </c>
      <c r="I16" s="11" t="n">
        <f aca="false">IF($C$33&gt;0,F16/$C$33,0)</f>
        <v>0.831818181818182</v>
      </c>
      <c r="J16" s="11" t="str">
        <f aca="false">IF(OR(G16="",$C$33=0),"",G16/$C$33)</f>
        <v/>
      </c>
      <c r="K16" s="10" t="str">
        <f aca="false">IF(G16="","",G16-F16)</f>
        <v/>
      </c>
    </row>
    <row r="17" customFormat="false" ht="15" hidden="false" customHeight="false" outlineLevel="0" collapsed="false">
      <c r="A17" s="7" t="n">
        <v>9</v>
      </c>
      <c r="B17" s="8" t="n">
        <f aca="false">EDATE($C$5,A17-1)</f>
        <v>46266</v>
      </c>
      <c r="C17" s="9" t="n">
        <v>100000</v>
      </c>
      <c r="D17" s="9"/>
      <c r="E17" s="9"/>
      <c r="F17" s="10" t="n">
        <f aca="false">SUM(C$9:C17)</f>
        <v>1015000</v>
      </c>
      <c r="G17" s="10" t="str">
        <f aca="false">IF(D17="","",SUM(D$9:D17))</f>
        <v/>
      </c>
      <c r="H17" s="10" t="str">
        <f aca="false">IF(E17="","",SUM(E$9:E17))</f>
        <v/>
      </c>
      <c r="I17" s="11" t="n">
        <f aca="false">IF($C$33&gt;0,F17/$C$33,0)</f>
        <v>0.922727272727273</v>
      </c>
      <c r="J17" s="11" t="str">
        <f aca="false">IF(OR(G17="",$C$33=0),"",G17/$C$33)</f>
        <v/>
      </c>
      <c r="K17" s="10" t="str">
        <f aca="false">IF(G17="","",G17-F17)</f>
        <v/>
      </c>
    </row>
    <row r="18" customFormat="false" ht="15" hidden="false" customHeight="false" outlineLevel="0" collapsed="false">
      <c r="A18" s="7" t="n">
        <v>10</v>
      </c>
      <c r="B18" s="8" t="n">
        <f aca="false">EDATE($C$5,A18-1)</f>
        <v>46296</v>
      </c>
      <c r="C18" s="9" t="n">
        <v>60000</v>
      </c>
      <c r="D18" s="9"/>
      <c r="E18" s="9"/>
      <c r="F18" s="10" t="n">
        <f aca="false">SUM(C$9:C18)</f>
        <v>1075000</v>
      </c>
      <c r="G18" s="10" t="str">
        <f aca="false">IF(D18="","",SUM(D$9:D18))</f>
        <v/>
      </c>
      <c r="H18" s="10" t="str">
        <f aca="false">IF(E18="","",SUM(E$9:E18))</f>
        <v/>
      </c>
      <c r="I18" s="11" t="n">
        <f aca="false">IF($C$33&gt;0,F18/$C$33,0)</f>
        <v>0.977272727272727</v>
      </c>
      <c r="J18" s="11" t="str">
        <f aca="false">IF(OR(G18="",$C$33=0),"",G18/$C$33)</f>
        <v/>
      </c>
      <c r="K18" s="10" t="str">
        <f aca="false">IF(G18="","",G18-F18)</f>
        <v/>
      </c>
    </row>
    <row r="19" customFormat="false" ht="15" hidden="false" customHeight="false" outlineLevel="0" collapsed="false">
      <c r="A19" s="7" t="n">
        <v>11</v>
      </c>
      <c r="B19" s="8" t="n">
        <f aca="false">EDATE($C$5,A19-1)</f>
        <v>46327</v>
      </c>
      <c r="C19" s="9" t="n">
        <v>25000</v>
      </c>
      <c r="D19" s="9"/>
      <c r="E19" s="9"/>
      <c r="F19" s="10" t="n">
        <f aca="false">SUM(C$9:C19)</f>
        <v>1100000</v>
      </c>
      <c r="G19" s="10" t="str">
        <f aca="false">IF(D19="","",SUM(D$9:D19))</f>
        <v/>
      </c>
      <c r="H19" s="10" t="str">
        <f aca="false">IF(E19="","",SUM(E$9:E19))</f>
        <v/>
      </c>
      <c r="I19" s="11" t="n">
        <f aca="false">IF($C$33&gt;0,F19/$C$33,0)</f>
        <v>1</v>
      </c>
      <c r="J19" s="11" t="str">
        <f aca="false">IF(OR(G19="",$C$33=0),"",G19/$C$33)</f>
        <v/>
      </c>
      <c r="K19" s="10" t="str">
        <f aca="false">IF(G19="","",G19-F19)</f>
        <v/>
      </c>
    </row>
    <row r="20" customFormat="false" ht="15" hidden="false" customHeight="false" outlineLevel="0" collapsed="false">
      <c r="A20" s="7" t="n">
        <v>12</v>
      </c>
      <c r="B20" s="8" t="n">
        <f aca="false">EDATE($C$5,A20-1)</f>
        <v>46357</v>
      </c>
      <c r="C20" s="9"/>
      <c r="D20" s="9"/>
      <c r="E20" s="9"/>
      <c r="F20" s="10" t="n">
        <f aca="false">SUM(C$9:C20)</f>
        <v>1100000</v>
      </c>
      <c r="G20" s="10" t="str">
        <f aca="false">IF(D20="","",SUM(D$9:D20))</f>
        <v/>
      </c>
      <c r="H20" s="10" t="str">
        <f aca="false">IF(E20="","",SUM(E$9:E20))</f>
        <v/>
      </c>
      <c r="I20" s="11" t="n">
        <f aca="false">IF($C$33&gt;0,F20/$C$33,0)</f>
        <v>1</v>
      </c>
      <c r="J20" s="11" t="str">
        <f aca="false">IF(OR(G20="",$C$33=0),"",G20/$C$33)</f>
        <v/>
      </c>
      <c r="K20" s="10" t="str">
        <f aca="false">IF(G20="","",G20-F20)</f>
        <v/>
      </c>
    </row>
    <row r="21" customFormat="false" ht="15" hidden="false" customHeight="false" outlineLevel="0" collapsed="false">
      <c r="A21" s="7" t="n">
        <v>13</v>
      </c>
      <c r="B21" s="8" t="n">
        <f aca="false">EDATE($C$5,A21-1)</f>
        <v>46388</v>
      </c>
      <c r="C21" s="9"/>
      <c r="D21" s="9"/>
      <c r="E21" s="9"/>
      <c r="F21" s="10" t="n">
        <f aca="false">SUM(C$9:C21)</f>
        <v>1100000</v>
      </c>
      <c r="G21" s="10" t="str">
        <f aca="false">IF(D21="","",SUM(D$9:D21))</f>
        <v/>
      </c>
      <c r="H21" s="10" t="str">
        <f aca="false">IF(E21="","",SUM(E$9:E21))</f>
        <v/>
      </c>
      <c r="I21" s="11" t="n">
        <f aca="false">IF($C$33&gt;0,F21/$C$33,0)</f>
        <v>1</v>
      </c>
      <c r="J21" s="11" t="str">
        <f aca="false">IF(OR(G21="",$C$33=0),"",G21/$C$33)</f>
        <v/>
      </c>
      <c r="K21" s="10" t="str">
        <f aca="false">IF(G21="","",G21-F21)</f>
        <v/>
      </c>
    </row>
    <row r="22" customFormat="false" ht="15" hidden="false" customHeight="false" outlineLevel="0" collapsed="false">
      <c r="A22" s="7" t="n">
        <v>14</v>
      </c>
      <c r="B22" s="8" t="n">
        <f aca="false">EDATE($C$5,A22-1)</f>
        <v>46419</v>
      </c>
      <c r="C22" s="9"/>
      <c r="D22" s="9"/>
      <c r="E22" s="9"/>
      <c r="F22" s="10" t="n">
        <f aca="false">SUM(C$9:C22)</f>
        <v>1100000</v>
      </c>
      <c r="G22" s="10" t="str">
        <f aca="false">IF(D22="","",SUM(D$9:D22))</f>
        <v/>
      </c>
      <c r="H22" s="10" t="str">
        <f aca="false">IF(E22="","",SUM(E$9:E22))</f>
        <v/>
      </c>
      <c r="I22" s="11" t="n">
        <f aca="false">IF($C$33&gt;0,F22/$C$33,0)</f>
        <v>1</v>
      </c>
      <c r="J22" s="11" t="str">
        <f aca="false">IF(OR(G22="",$C$33=0),"",G22/$C$33)</f>
        <v/>
      </c>
      <c r="K22" s="10" t="str">
        <f aca="false">IF(G22="","",G22-F22)</f>
        <v/>
      </c>
    </row>
    <row r="23" customFormat="false" ht="15" hidden="false" customHeight="false" outlineLevel="0" collapsed="false">
      <c r="A23" s="7" t="n">
        <v>15</v>
      </c>
      <c r="B23" s="8" t="n">
        <f aca="false">EDATE($C$5,A23-1)</f>
        <v>46447</v>
      </c>
      <c r="C23" s="9"/>
      <c r="D23" s="9"/>
      <c r="E23" s="9"/>
      <c r="F23" s="10" t="n">
        <f aca="false">SUM(C$9:C23)</f>
        <v>1100000</v>
      </c>
      <c r="G23" s="10" t="str">
        <f aca="false">IF(D23="","",SUM(D$9:D23))</f>
        <v/>
      </c>
      <c r="H23" s="10" t="str">
        <f aca="false">IF(E23="","",SUM(E$9:E23))</f>
        <v/>
      </c>
      <c r="I23" s="11" t="n">
        <f aca="false">IF($C$33&gt;0,F23/$C$33,0)</f>
        <v>1</v>
      </c>
      <c r="J23" s="11" t="str">
        <f aca="false">IF(OR(G23="",$C$33=0),"",G23/$C$33)</f>
        <v/>
      </c>
      <c r="K23" s="10" t="str">
        <f aca="false">IF(G23="","",G23-F23)</f>
        <v/>
      </c>
    </row>
    <row r="24" customFormat="false" ht="15" hidden="false" customHeight="false" outlineLevel="0" collapsed="false">
      <c r="A24" s="7" t="n">
        <v>16</v>
      </c>
      <c r="B24" s="8" t="n">
        <f aca="false">EDATE($C$5,A24-1)</f>
        <v>46478</v>
      </c>
      <c r="C24" s="9"/>
      <c r="D24" s="9"/>
      <c r="E24" s="9"/>
      <c r="F24" s="10" t="n">
        <f aca="false">SUM(C$9:C24)</f>
        <v>1100000</v>
      </c>
      <c r="G24" s="10" t="str">
        <f aca="false">IF(D24="","",SUM(D$9:D24))</f>
        <v/>
      </c>
      <c r="H24" s="10" t="str">
        <f aca="false">IF(E24="","",SUM(E$9:E24))</f>
        <v/>
      </c>
      <c r="I24" s="11" t="n">
        <f aca="false">IF($C$33&gt;0,F24/$C$33,0)</f>
        <v>1</v>
      </c>
      <c r="J24" s="11" t="str">
        <f aca="false">IF(OR(G24="",$C$33=0),"",G24/$C$33)</f>
        <v/>
      </c>
      <c r="K24" s="10" t="str">
        <f aca="false">IF(G24="","",G24-F24)</f>
        <v/>
      </c>
    </row>
    <row r="25" customFormat="false" ht="15" hidden="false" customHeight="false" outlineLevel="0" collapsed="false">
      <c r="A25" s="7" t="n">
        <v>17</v>
      </c>
      <c r="B25" s="8" t="n">
        <f aca="false">EDATE($C$5,A25-1)</f>
        <v>46508</v>
      </c>
      <c r="C25" s="9"/>
      <c r="D25" s="9"/>
      <c r="E25" s="9"/>
      <c r="F25" s="10" t="n">
        <f aca="false">SUM(C$9:C25)</f>
        <v>1100000</v>
      </c>
      <c r="G25" s="10" t="str">
        <f aca="false">IF(D25="","",SUM(D$9:D25))</f>
        <v/>
      </c>
      <c r="H25" s="10" t="str">
        <f aca="false">IF(E25="","",SUM(E$9:E25))</f>
        <v/>
      </c>
      <c r="I25" s="11" t="n">
        <f aca="false">IF($C$33&gt;0,F25/$C$33,0)</f>
        <v>1</v>
      </c>
      <c r="J25" s="11" t="str">
        <f aca="false">IF(OR(G25="",$C$33=0),"",G25/$C$33)</f>
        <v/>
      </c>
      <c r="K25" s="10" t="str">
        <f aca="false">IF(G25="","",G25-F25)</f>
        <v/>
      </c>
    </row>
    <row r="26" customFormat="false" ht="15" hidden="false" customHeight="false" outlineLevel="0" collapsed="false">
      <c r="A26" s="7" t="n">
        <v>18</v>
      </c>
      <c r="B26" s="8" t="n">
        <f aca="false">EDATE($C$5,A26-1)</f>
        <v>46539</v>
      </c>
      <c r="C26" s="9"/>
      <c r="D26" s="9"/>
      <c r="E26" s="9"/>
      <c r="F26" s="10" t="n">
        <f aca="false">SUM(C$9:C26)</f>
        <v>1100000</v>
      </c>
      <c r="G26" s="10" t="str">
        <f aca="false">IF(D26="","",SUM(D$9:D26))</f>
        <v/>
      </c>
      <c r="H26" s="10" t="str">
        <f aca="false">IF(E26="","",SUM(E$9:E26))</f>
        <v/>
      </c>
      <c r="I26" s="11" t="n">
        <f aca="false">IF($C$33&gt;0,F26/$C$33,0)</f>
        <v>1</v>
      </c>
      <c r="J26" s="11" t="str">
        <f aca="false">IF(OR(G26="",$C$33=0),"",G26/$C$33)</f>
        <v/>
      </c>
      <c r="K26" s="10" t="str">
        <f aca="false">IF(G26="","",G26-F26)</f>
        <v/>
      </c>
    </row>
    <row r="27" customFormat="false" ht="15" hidden="false" customHeight="false" outlineLevel="0" collapsed="false">
      <c r="A27" s="7" t="n">
        <v>19</v>
      </c>
      <c r="B27" s="8" t="n">
        <f aca="false">EDATE($C$5,A27-1)</f>
        <v>46569</v>
      </c>
      <c r="C27" s="9"/>
      <c r="D27" s="9"/>
      <c r="E27" s="9"/>
      <c r="F27" s="10" t="n">
        <f aca="false">SUM(C$9:C27)</f>
        <v>1100000</v>
      </c>
      <c r="G27" s="10" t="str">
        <f aca="false">IF(D27="","",SUM(D$9:D27))</f>
        <v/>
      </c>
      <c r="H27" s="10" t="str">
        <f aca="false">IF(E27="","",SUM(E$9:E27))</f>
        <v/>
      </c>
      <c r="I27" s="11" t="n">
        <f aca="false">IF($C$33&gt;0,F27/$C$33,0)</f>
        <v>1</v>
      </c>
      <c r="J27" s="11" t="str">
        <f aca="false">IF(OR(G27="",$C$33=0),"",G27/$C$33)</f>
        <v/>
      </c>
      <c r="K27" s="10" t="str">
        <f aca="false">IF(G27="","",G27-F27)</f>
        <v/>
      </c>
    </row>
    <row r="28" customFormat="false" ht="15" hidden="false" customHeight="false" outlineLevel="0" collapsed="false">
      <c r="A28" s="7" t="n">
        <v>20</v>
      </c>
      <c r="B28" s="8" t="n">
        <f aca="false">EDATE($C$5,A28-1)</f>
        <v>46600</v>
      </c>
      <c r="C28" s="9"/>
      <c r="D28" s="9"/>
      <c r="E28" s="9"/>
      <c r="F28" s="10" t="n">
        <f aca="false">SUM(C$9:C28)</f>
        <v>1100000</v>
      </c>
      <c r="G28" s="10" t="str">
        <f aca="false">IF(D28="","",SUM(D$9:D28))</f>
        <v/>
      </c>
      <c r="H28" s="10" t="str">
        <f aca="false">IF(E28="","",SUM(E$9:E28))</f>
        <v/>
      </c>
      <c r="I28" s="11" t="n">
        <f aca="false">IF($C$33&gt;0,F28/$C$33,0)</f>
        <v>1</v>
      </c>
      <c r="J28" s="11" t="str">
        <f aca="false">IF(OR(G28="",$C$33=0),"",G28/$C$33)</f>
        <v/>
      </c>
      <c r="K28" s="10" t="str">
        <f aca="false">IF(G28="","",G28-F28)</f>
        <v/>
      </c>
    </row>
    <row r="29" customFormat="false" ht="15" hidden="false" customHeight="false" outlineLevel="0" collapsed="false">
      <c r="A29" s="7" t="n">
        <v>21</v>
      </c>
      <c r="B29" s="8" t="n">
        <f aca="false">EDATE($C$5,A29-1)</f>
        <v>46631</v>
      </c>
      <c r="C29" s="9"/>
      <c r="D29" s="9"/>
      <c r="E29" s="9"/>
      <c r="F29" s="10" t="n">
        <f aca="false">SUM(C$9:C29)</f>
        <v>1100000</v>
      </c>
      <c r="G29" s="10" t="str">
        <f aca="false">IF(D29="","",SUM(D$9:D29))</f>
        <v/>
      </c>
      <c r="H29" s="10" t="str">
        <f aca="false">IF(E29="","",SUM(E$9:E29))</f>
        <v/>
      </c>
      <c r="I29" s="11" t="n">
        <f aca="false">IF($C$33&gt;0,F29/$C$33,0)</f>
        <v>1</v>
      </c>
      <c r="J29" s="11" t="str">
        <f aca="false">IF(OR(G29="",$C$33=0),"",G29/$C$33)</f>
        <v/>
      </c>
      <c r="K29" s="10" t="str">
        <f aca="false">IF(G29="","",G29-F29)</f>
        <v/>
      </c>
    </row>
    <row r="30" customFormat="false" ht="15" hidden="false" customHeight="false" outlineLevel="0" collapsed="false">
      <c r="A30" s="7" t="n">
        <v>22</v>
      </c>
      <c r="B30" s="8" t="n">
        <f aca="false">EDATE($C$5,A30-1)</f>
        <v>46661</v>
      </c>
      <c r="C30" s="9"/>
      <c r="D30" s="9"/>
      <c r="E30" s="9"/>
      <c r="F30" s="10" t="n">
        <f aca="false">SUM(C$9:C30)</f>
        <v>1100000</v>
      </c>
      <c r="G30" s="10" t="str">
        <f aca="false">IF(D30="","",SUM(D$9:D30))</f>
        <v/>
      </c>
      <c r="H30" s="10" t="str">
        <f aca="false">IF(E30="","",SUM(E$9:E30))</f>
        <v/>
      </c>
      <c r="I30" s="11" t="n">
        <f aca="false">IF($C$33&gt;0,F30/$C$33,0)</f>
        <v>1</v>
      </c>
      <c r="J30" s="11" t="str">
        <f aca="false">IF(OR(G30="",$C$33=0),"",G30/$C$33)</f>
        <v/>
      </c>
      <c r="K30" s="10" t="str">
        <f aca="false">IF(G30="","",G30-F30)</f>
        <v/>
      </c>
    </row>
    <row r="31" customFormat="false" ht="15" hidden="false" customHeight="false" outlineLevel="0" collapsed="false">
      <c r="A31" s="7" t="n">
        <v>23</v>
      </c>
      <c r="B31" s="8" t="n">
        <f aca="false">EDATE($C$5,A31-1)</f>
        <v>46692</v>
      </c>
      <c r="C31" s="9"/>
      <c r="D31" s="9"/>
      <c r="E31" s="9"/>
      <c r="F31" s="10" t="n">
        <f aca="false">SUM(C$9:C31)</f>
        <v>1100000</v>
      </c>
      <c r="G31" s="10" t="str">
        <f aca="false">IF(D31="","",SUM(D$9:D31))</f>
        <v/>
      </c>
      <c r="H31" s="10" t="str">
        <f aca="false">IF(E31="","",SUM(E$9:E31))</f>
        <v/>
      </c>
      <c r="I31" s="11" t="n">
        <f aca="false">IF($C$33&gt;0,F31/$C$33,0)</f>
        <v>1</v>
      </c>
      <c r="J31" s="11" t="str">
        <f aca="false">IF(OR(G31="",$C$33=0),"",G31/$C$33)</f>
        <v/>
      </c>
      <c r="K31" s="10" t="str">
        <f aca="false">IF(G31="","",G31-F31)</f>
        <v/>
      </c>
    </row>
    <row r="32" customFormat="false" ht="15" hidden="false" customHeight="false" outlineLevel="0" collapsed="false">
      <c r="A32" s="7" t="n">
        <v>24</v>
      </c>
      <c r="B32" s="8" t="n">
        <f aca="false">EDATE($C$5,A32-1)</f>
        <v>46722</v>
      </c>
      <c r="C32" s="9"/>
      <c r="D32" s="9"/>
      <c r="E32" s="9"/>
      <c r="F32" s="10" t="n">
        <f aca="false">SUM(C$9:C32)</f>
        <v>1100000</v>
      </c>
      <c r="G32" s="10" t="str">
        <f aca="false">IF(D32="","",SUM(D$9:D32))</f>
        <v/>
      </c>
      <c r="H32" s="10" t="str">
        <f aca="false">IF(E32="","",SUM(E$9:E32))</f>
        <v/>
      </c>
      <c r="I32" s="11" t="n">
        <f aca="false">IF($C$33&gt;0,F32/$C$33,0)</f>
        <v>1</v>
      </c>
      <c r="J32" s="11" t="str">
        <f aca="false">IF(OR(G32="",$C$33=0),"",G32/$C$33)</f>
        <v/>
      </c>
      <c r="K32" s="10" t="str">
        <f aca="false">IF(G32="","",G32-F32)</f>
        <v/>
      </c>
    </row>
    <row r="33" customFormat="false" ht="15" hidden="false" customHeight="false" outlineLevel="0" collapsed="false">
      <c r="A33" s="12"/>
      <c r="B33" s="13" t="s">
        <v>16</v>
      </c>
      <c r="C33" s="14" t="n">
        <f aca="false">SUM(C9:C32)</f>
        <v>1100000</v>
      </c>
      <c r="D33" s="14" t="n">
        <f aca="false">SUM(D9:D32)</f>
        <v>555000</v>
      </c>
      <c r="E33" s="14" t="n">
        <f aca="false">SUM(E9:E32)</f>
        <v>590000</v>
      </c>
      <c r="F33" s="15"/>
      <c r="G33" s="15"/>
      <c r="H33" s="15"/>
      <c r="I33" s="15"/>
      <c r="J33" s="15"/>
      <c r="K33" s="15"/>
    </row>
    <row r="35" customFormat="false" ht="21.75" hidden="false" customHeight="true" outlineLevel="0" collapsed="false">
      <c r="A35" s="3" t="s">
        <v>17</v>
      </c>
      <c r="B35" s="3"/>
      <c r="C35" s="3"/>
      <c r="D35" s="3"/>
      <c r="E35" s="3"/>
      <c r="F35" s="3"/>
    </row>
    <row r="36" customFormat="false" ht="15" hidden="false" customHeight="true" outlineLevel="0" collapsed="false">
      <c r="A36" s="16" t="s">
        <v>18</v>
      </c>
      <c r="B36" s="16"/>
      <c r="C36" s="16"/>
      <c r="D36" s="10" t="n">
        <f aca="false">SUMPRODUCT(MAX((D9:D32&lt;&gt;"")*A9:A32))</f>
        <v>6</v>
      </c>
    </row>
    <row r="37" customFormat="false" ht="15" hidden="false" customHeight="true" outlineLevel="0" collapsed="false">
      <c r="A37" s="16" t="s">
        <v>19</v>
      </c>
      <c r="B37" s="16"/>
      <c r="C37" s="16"/>
      <c r="D37" s="10" t="n">
        <f aca="false">IF($D$36&gt;0,INDEX(F9:F32,$D$36),0)</f>
        <v>605000</v>
      </c>
    </row>
    <row r="38" customFormat="false" ht="15" hidden="false" customHeight="true" outlineLevel="0" collapsed="false">
      <c r="A38" s="16" t="s">
        <v>11</v>
      </c>
      <c r="B38" s="16"/>
      <c r="C38" s="16"/>
      <c r="D38" s="14" t="n">
        <f aca="false">SUM(D9:D32)</f>
        <v>555000</v>
      </c>
    </row>
    <row r="39" customFormat="false" ht="15" hidden="false" customHeight="true" outlineLevel="0" collapsed="false">
      <c r="A39" s="16" t="s">
        <v>12</v>
      </c>
      <c r="B39" s="16"/>
      <c r="C39" s="16"/>
      <c r="D39" s="14" t="n">
        <f aca="false">SUM(E9:E32)</f>
        <v>590000</v>
      </c>
    </row>
    <row r="40" customFormat="false" ht="15" hidden="false" customHeight="true" outlineLevel="0" collapsed="false">
      <c r="A40" s="16" t="s">
        <v>20</v>
      </c>
      <c r="B40" s="16"/>
      <c r="C40" s="16"/>
      <c r="D40" s="17" t="n">
        <f aca="false">IF($D$37&gt;0,$D$38/$D$37,0)</f>
        <v>0.917355371900827</v>
      </c>
    </row>
    <row r="41" customFormat="false" ht="15" hidden="false" customHeight="true" outlineLevel="0" collapsed="false">
      <c r="A41" s="16" t="s">
        <v>21</v>
      </c>
      <c r="B41" s="16"/>
      <c r="C41" s="16"/>
      <c r="D41" s="17" t="n">
        <f aca="false">IF($D$39&gt;0,$D$38/$D$39,0)</f>
        <v>0.940677966101695</v>
      </c>
    </row>
    <row r="42" customFormat="false" ht="15" hidden="false" customHeight="true" outlineLevel="0" collapsed="false">
      <c r="A42" s="16" t="s">
        <v>22</v>
      </c>
      <c r="B42" s="16"/>
      <c r="C42" s="16"/>
      <c r="D42" s="18" t="n">
        <f aca="false">IF($C$33&gt;0,$D$38/$C$33,0)</f>
        <v>0.504545454545455</v>
      </c>
    </row>
  </sheetData>
  <sheetProtection sheet="true" formatCells="false" formatColumns="false" formatRows="false" sort="false" autoFilter="false"/>
  <mergeCells count="13">
    <mergeCell ref="A1:K1"/>
    <mergeCell ref="A2:K2"/>
    <mergeCell ref="A4:D4"/>
    <mergeCell ref="A5:B5"/>
    <mergeCell ref="A7:K7"/>
    <mergeCell ref="A35:F35"/>
    <mergeCell ref="A36:C36"/>
    <mergeCell ref="A37:C37"/>
    <mergeCell ref="A38:C38"/>
    <mergeCell ref="A39:C39"/>
    <mergeCell ref="A40:C40"/>
    <mergeCell ref="A41:C41"/>
    <mergeCell ref="A42:C42"/>
  </mergeCells>
  <conditionalFormatting sqref="K9:K32">
    <cfRule type="expression" priority="2" aboveAverage="0" equalAverage="0" bottom="0" percent="0" rank="0" text="" dxfId="0">
      <formula>AND(ISNUMBER(K9),K9&lt;0)</formula>
    </cfRule>
  </conditionalFormatting>
  <dataValidations count="2">
    <dataValidation allowBlank="true" error="أدخل تاريخًا صحيحًا" errorStyle="stop" errorTitle="Sheetaky" operator="greaterThan" showDropDown="false" showErrorMessage="true" showInputMessage="false" sqref="C5" type="date">
      <formula1>1</formula1>
      <formula2>0</formula2>
    </dataValidation>
    <dataValidation allowBlank="true" error="أدخل رقمًا بين 0 و 1000000000000.0" errorStyle="stop" errorTitle="Sheetaky" operator="between" showDropDown="false" showErrorMessage="true" showInputMessage="false" sqref="C9:E32" type="decimal">
      <formula1>0</formula1>
      <formula2>1000000000000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23</v>
      </c>
      <c r="B1" s="1"/>
    </row>
    <row r="2" customFormat="false" ht="18" hidden="false" customHeight="true" outlineLevel="0" collapsed="false">
      <c r="A2" s="2" t="s">
        <v>24</v>
      </c>
      <c r="B2" s="2"/>
    </row>
    <row r="4" customFormat="false" ht="21.75" hidden="false" customHeight="true" outlineLevel="0" collapsed="false">
      <c r="A4" s="3" t="s">
        <v>25</v>
      </c>
      <c r="B4" s="3"/>
    </row>
    <row r="5" customFormat="false" ht="30" hidden="false" customHeight="true" outlineLevel="0" collapsed="false">
      <c r="A5" s="19" t="s">
        <v>26</v>
      </c>
      <c r="B5" s="19"/>
    </row>
    <row r="7" customFormat="false" ht="21.75" hidden="false" customHeight="true" outlineLevel="0" collapsed="false">
      <c r="A7" s="3" t="s">
        <v>27</v>
      </c>
      <c r="B7" s="3"/>
    </row>
    <row r="8" customFormat="false" ht="19.5" hidden="false" customHeight="true" outlineLevel="0" collapsed="false">
      <c r="A8" s="20" t="n">
        <v>1</v>
      </c>
      <c r="B8" s="21" t="s">
        <v>28</v>
      </c>
    </row>
    <row r="9" customFormat="false" ht="19.5" hidden="false" customHeight="true" outlineLevel="0" collapsed="false">
      <c r="A9" s="20" t="n">
        <v>2</v>
      </c>
      <c r="B9" s="21" t="s">
        <v>29</v>
      </c>
    </row>
    <row r="10" customFormat="false" ht="19.5" hidden="false" customHeight="true" outlineLevel="0" collapsed="false">
      <c r="A10" s="20" t="n">
        <v>3</v>
      </c>
      <c r="B10" s="21" t="s">
        <v>30</v>
      </c>
    </row>
    <row r="11" customFormat="false" ht="19.5" hidden="false" customHeight="true" outlineLevel="0" collapsed="false">
      <c r="A11" s="20" t="n">
        <v>4</v>
      </c>
      <c r="B11" s="21" t="s">
        <v>31</v>
      </c>
    </row>
    <row r="13" customFormat="false" ht="21.75" hidden="false" customHeight="true" outlineLevel="0" collapsed="false">
      <c r="A13" s="3" t="s">
        <v>32</v>
      </c>
      <c r="B13" s="3"/>
    </row>
    <row r="14" customFormat="false" ht="15" hidden="false" customHeight="false" outlineLevel="0" collapsed="false">
      <c r="A14" s="22"/>
      <c r="B14" s="21" t="s">
        <v>33</v>
      </c>
    </row>
    <row r="15" customFormat="false" ht="15" hidden="false" customHeight="false" outlineLevel="0" collapsed="false">
      <c r="A15" s="23"/>
      <c r="B15" s="21" t="s">
        <v>34</v>
      </c>
    </row>
    <row r="16" customFormat="false" ht="15" hidden="false" customHeight="false" outlineLevel="0" collapsed="false">
      <c r="A16" s="24"/>
      <c r="B16" s="21" t="s">
        <v>35</v>
      </c>
    </row>
    <row r="18" customFormat="false" ht="21.75" hidden="false" customHeight="true" outlineLevel="0" collapsed="false">
      <c r="A18" s="3" t="s">
        <v>36</v>
      </c>
      <c r="B18" s="3"/>
    </row>
    <row r="19" customFormat="false" ht="19.5" hidden="false" customHeight="true" outlineLevel="0" collapsed="false">
      <c r="A19" s="25" t="s">
        <v>37</v>
      </c>
      <c r="B19" s="26" t="s">
        <v>38</v>
      </c>
    </row>
    <row r="20" customFormat="false" ht="19.5" hidden="false" customHeight="true" outlineLevel="0" collapsed="false">
      <c r="A20" s="25" t="s">
        <v>37</v>
      </c>
      <c r="B20" s="26" t="s">
        <v>39</v>
      </c>
    </row>
    <row r="21" customFormat="false" ht="19.5" hidden="false" customHeight="true" outlineLevel="0" collapsed="false">
      <c r="A21" s="25" t="s">
        <v>37</v>
      </c>
      <c r="B21" s="26" t="s">
        <v>40</v>
      </c>
    </row>
    <row r="22" customFormat="false" ht="19.5" hidden="false" customHeight="true" outlineLevel="0" collapsed="false">
      <c r="A22" s="25" t="s">
        <v>37</v>
      </c>
      <c r="B22" s="26" t="s">
        <v>41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2026-10-22T18:52:40Z</dcterms:created>
  <dc:creator>Sheetaky.com</dc:creator>
  <dc:description/>
  <dc:language>en-US</dc:language>
  <cp:lastModifiedBy/>
  <dcterms:modified xsi:type="dcterms:W3CDTF">2026-10-22T18:52:40Z</dcterms:modified>
  <cp:revision>0</cp:revision>
  <dc:subject/>
  <dc:title>SCV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