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حصر السباك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4">
    <font>
      <name val="Calibri"/>
      <family val="2"/>
      <color theme="1"/>
      <sz val="11"/>
      <scheme val="minor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7C2D12"/>
      <sz val="11"/>
    </font>
    <font>
      <name val="Tahoma"/>
      <b val="1"/>
      <color rgb="003A1D10"/>
      <sz val="10"/>
    </font>
    <font>
      <name val="Tahoma"/>
      <color rgb="001F4FB5"/>
      <sz val="10"/>
    </font>
    <font>
      <name val="Tahoma"/>
      <color rgb="008B6755"/>
      <sz val="9"/>
    </font>
    <font>
      <name val="Tahoma"/>
      <b val="1"/>
      <color rgb="00FFFFFF"/>
      <sz val="10"/>
    </font>
    <font>
      <name val="Tahoma"/>
      <color rgb="003A1D10"/>
      <sz val="10"/>
    </font>
    <font>
      <name val="Tahoma"/>
      <b val="1"/>
      <color rgb="000EA5E9"/>
      <sz val="18"/>
    </font>
    <font>
      <name val="Tahoma"/>
      <b val="1"/>
      <color rgb="008B6755"/>
      <sz val="9"/>
    </font>
    <font>
      <name val="Tahoma"/>
      <b val="1"/>
      <color rgb="009A3412"/>
      <sz val="18"/>
    </font>
    <font>
      <name val="Tahoma"/>
      <b val="1"/>
      <color rgb="00FFFFFF"/>
      <sz val="9"/>
    </font>
    <font>
      <name val="Tahoma"/>
      <b val="1"/>
      <color rgb="000EA5E9"/>
      <sz val="10"/>
    </font>
  </fonts>
  <fills count="8">
    <fill>
      <patternFill/>
    </fill>
    <fill>
      <patternFill patternType="gray125"/>
    </fill>
    <fill>
      <patternFill patternType="solid">
        <fgColor rgb="009A3412"/>
      </patternFill>
    </fill>
    <fill>
      <patternFill patternType="solid">
        <fgColor rgb="007C2D12"/>
      </patternFill>
    </fill>
    <fill>
      <patternFill patternType="solid">
        <fgColor rgb="00F5DAC5"/>
      </patternFill>
    </fill>
    <fill>
      <patternFill patternType="solid">
        <fgColor rgb="00E0F2FE"/>
      </patternFill>
    </fill>
    <fill>
      <patternFill patternType="solid">
        <fgColor rgb="00F8E3D5"/>
      </patternFill>
    </fill>
    <fill>
      <patternFill patternType="solid">
        <fgColor rgb="00F1CDB2"/>
      </patternFill>
    </fill>
  </fills>
  <borders count="8">
    <border>
      <left/>
      <right/>
      <top/>
      <bottom/>
      <diagonal/>
    </border>
    <border>
      <left style="thin">
        <color rgb="00E6C3AB"/>
      </left>
      <right style="thin">
        <color rgb="00E6C3AB"/>
      </right>
      <top style="thin">
        <color rgb="00E6C3AB"/>
      </top>
      <bottom style="thin">
        <color rgb="00E6C3AB"/>
      </bottom>
    </border>
    <border>
      <left/>
      <right/>
      <top style="thin">
        <color rgb="00E6C3AB"/>
      </top>
      <bottom/>
      <diagonal/>
    </border>
    <border>
      <left/>
      <right style="thin">
        <color rgb="00E6C3AB"/>
      </right>
      <top style="thin">
        <color rgb="00E6C3AB"/>
      </top>
      <bottom/>
      <diagonal/>
    </border>
    <border>
      <left/>
      <right/>
      <top style="thin">
        <color rgb="00E6C3AB"/>
      </top>
      <bottom style="thin">
        <color rgb="00E6C3AB"/>
      </bottom>
      <diagonal/>
    </border>
    <border>
      <left/>
      <right style="thin">
        <color rgb="00E6C3AB"/>
      </right>
      <top style="thin">
        <color rgb="00E6C3AB"/>
      </top>
      <bottom style="thin">
        <color rgb="00E6C3AB"/>
      </bottom>
      <diagonal/>
    </border>
    <border>
      <top style="medium">
        <color rgb="000EA5E9"/>
      </top>
    </border>
    <border/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0" fillId="3" borderId="6" pivotButton="0" quotePrefix="0" xfId="0"/>
    <xf numFmtId="0" fontId="10" fillId="4" borderId="6" applyAlignment="1" pivotButton="0" quotePrefix="0" xfId="0">
      <alignment horizontal="center" vertical="center" wrapText="1" readingOrder="2"/>
    </xf>
    <xf numFmtId="0" fontId="0" fillId="4" borderId="6" pivotButton="0" quotePrefix="0" xfId="0"/>
    <xf numFmtId="0" fontId="4" fillId="0" borderId="1" applyAlignment="1" pivotButton="0" quotePrefix="0" xfId="0">
      <alignment horizontal="right" vertical="center" wrapText="1" readingOrder="2"/>
    </xf>
    <xf numFmtId="9" fontId="5" fillId="5" borderId="1" applyAlignment="1" applyProtection="1" pivotButton="0" quotePrefix="0" xfId="0">
      <alignment horizontal="center" vertical="center" wrapText="1" readingOrder="2"/>
      <protection locked="0" hidden="0"/>
    </xf>
    <xf numFmtId="3" fontId="9" fillId="2" borderId="7" applyAlignment="1" pivotButton="0" quotePrefix="0" xfId="0">
      <alignment horizontal="center" vertical="center" wrapText="1" readingOrder="2"/>
    </xf>
    <xf numFmtId="0" fontId="0" fillId="2" borderId="7" pivotButton="0" quotePrefix="0" xfId="0"/>
    <xf numFmtId="3" fontId="11" fillId="6" borderId="7" applyAlignment="1" pivotButton="0" quotePrefix="0" xfId="0">
      <alignment horizontal="center" vertical="center" wrapText="1" readingOrder="2"/>
    </xf>
    <xf numFmtId="0" fontId="0" fillId="6" borderId="7" pivotButton="0" quotePrefix="0" xfId="0"/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1" applyAlignment="1" pivotButton="0" quotePrefix="0" xfId="0">
      <alignment horizontal="center" vertical="center" wrapText="1" readingOrder="2"/>
    </xf>
    <xf numFmtId="0" fontId="12" fillId="3" borderId="6" applyAlignment="1" pivotButton="0" quotePrefix="0" xfId="0">
      <alignment horizontal="center" vertical="center" wrapText="1" readingOrder="2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4" fillId="4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3" fontId="8" fillId="6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center" wrapText="1" readingOrder="2"/>
    </xf>
    <xf numFmtId="0" fontId="4" fillId="4" borderId="1" applyAlignment="1" pivotButton="0" quotePrefix="0" xfId="0">
      <alignment horizontal="right" vertical="center" wrapText="1" readingOrder="2"/>
    </xf>
    <xf numFmtId="0" fontId="8" fillId="4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4" fillId="7" borderId="1" applyAlignment="1" pivotButton="0" quotePrefix="0" xfId="0">
      <alignment horizontal="right" vertical="center" wrapText="1" readingOrder="2"/>
    </xf>
    <xf numFmtId="3" fontId="4" fillId="7" borderId="1" applyAlignment="1" pivotButton="0" quotePrefix="0" xfId="0">
      <alignment horizontal="center" vertical="center" wrapText="1" readingOrder="2"/>
    </xf>
    <xf numFmtId="165" fontId="4" fillId="7" borderId="1" applyAlignment="1" pivotButton="0" quotePrefix="0" xfId="0">
      <alignment horizontal="center" vertical="center" wrapText="1" readingOrder="2"/>
    </xf>
    <xf numFmtId="0" fontId="8" fillId="0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8" fillId="6" borderId="1" applyAlignment="1" pivotButton="0" quotePrefix="0" xfId="0">
      <alignment horizontal="right" vertical="center" wrapText="1" readingOrder="2"/>
    </xf>
    <xf numFmtId="0" fontId="8" fillId="2" borderId="1" applyAlignment="1" pivotButton="0" quotePrefix="0" xfId="0">
      <alignment horizontal="right" vertical="center" wrapText="1" readingOrder="2"/>
    </xf>
    <xf numFmtId="0" fontId="13" fillId="0" borderId="0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تكلفة كل منطقة (ريال)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9A3412"/>
            </a:solidFill>
            <a:ln xmlns:a="http://schemas.openxmlformats.org/drawingml/2006/main">
              <a:solidFill>
                <a:srgbClr val="9A3412"/>
              </a:solidFill>
              <a:prstDash val="solid"/>
            </a:ln>
          </spPr>
          <cat>
            <numRef>
              <f>'حصر السباكة'!$A$22:$A$28</f>
            </numRef>
          </cat>
          <val>
            <numRef>
              <f>'حصر السباكة'!$O$22:$O$28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36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O34"/>
  <sheetViews>
    <sheetView showGridLines="0" rightToLeft="1" zoomScale="100" workbookViewId="0">
      <pane xSplit="1" ySplit="21" topLeftCell="B2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  <col width="12" customWidth="1" min="15" max="15"/>
  </cols>
  <sheetData>
    <row r="1" ht="36" customHeight="1">
      <c r="A1" s="1" t="inlineStr">
        <is>
          <t>حصر أعمال السباكة: الأدوات الصحية والمواسير والتركيبات والتكلفة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8" customHeight="1">
      <c r="A2" s="3" t="inlineStr">
        <is>
          <t>اكتب عدد الأدوات وأطوال المواسير لكل منطقة فيحسب الشيت المواد والتركيبات والمصنعية والتكلفة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 ht="18" customHeight="1">
      <c r="A4" s="5" t="inlineStr">
        <is>
          <t>الإعدادات</t>
        </is>
      </c>
      <c r="B4" s="6" t="n"/>
      <c r="C4" s="6" t="n"/>
      <c r="D4" s="6" t="n"/>
      <c r="E4" s="7" t="n"/>
      <c r="F4" s="7" t="n"/>
      <c r="G4" s="7" t="n"/>
      <c r="H4" s="8" t="inlineStr">
        <is>
          <t>المواسير (متر)</t>
        </is>
      </c>
      <c r="I4" s="9" t="n"/>
      <c r="J4" s="9" t="n"/>
      <c r="K4" s="9" t="n"/>
      <c r="L4" s="8" t="inlineStr">
        <is>
          <t>وحدات التصريف الكلية</t>
        </is>
      </c>
      <c r="M4" s="9" t="n"/>
      <c r="N4" s="9" t="n"/>
      <c r="O4" s="9" t="n"/>
    </row>
    <row r="5" ht="34" customHeight="1">
      <c r="A5" s="10" t="inlineStr">
        <is>
          <t>التركيبات والوصلات (% من تكلفة المواسير)</t>
        </is>
      </c>
      <c r="B5" s="11" t="n">
        <v>0.35</v>
      </c>
      <c r="E5" s="12">
        <f>SUM($B$34:$H$34)</f>
        <v/>
      </c>
      <c r="F5" s="13" t="n"/>
      <c r="G5" s="13" t="n"/>
      <c r="H5" s="14">
        <f>SUM($I$34:$L$34)</f>
        <v/>
      </c>
      <c r="I5" s="15" t="n"/>
      <c r="J5" s="15" t="n"/>
      <c r="K5" s="15" t="n"/>
      <c r="L5" s="14">
        <f>SUMPRODUCT($B$34:$H$34,$B$21:$H$21)</f>
        <v/>
      </c>
      <c r="M5" s="15" t="n"/>
      <c r="N5" s="15" t="n"/>
      <c r="O5" s="15" t="n"/>
    </row>
    <row r="6">
      <c r="A6" s="10" t="inlineStr">
        <is>
          <t>صمامات عزل لكل أداة (عدد)</t>
        </is>
      </c>
      <c r="B6" s="16" t="n">
        <v>1</v>
      </c>
    </row>
    <row r="7" ht="18" customHeight="1">
      <c r="A7" s="10" t="inlineStr">
        <is>
          <t>سعر الصمام (ريال)</t>
        </is>
      </c>
      <c r="B7" s="16" t="n">
        <v>25</v>
      </c>
      <c r="C7" s="17" t="inlineStr">
        <is>
          <t>SAR</t>
        </is>
      </c>
      <c r="E7" s="18" t="inlineStr">
        <is>
          <t>إجمالي التكلفة مع الاحتياطي (ريال)</t>
        </is>
      </c>
      <c r="F7" s="7" t="n"/>
      <c r="G7" s="7" t="n"/>
      <c r="H7" s="7" t="n"/>
      <c r="I7" s="7" t="n"/>
      <c r="J7" s="7" t="n"/>
      <c r="K7" s="7" t="n"/>
      <c r="L7" s="8" t="inlineStr">
        <is>
          <t>تكلفة الأداة الواحدة (ريال)</t>
        </is>
      </c>
      <c r="M7" s="9" t="n"/>
      <c r="N7" s="9" t="n"/>
      <c r="O7" s="9" t="n"/>
    </row>
    <row r="8" ht="34" customHeight="1">
      <c r="A8" s="10" t="inlineStr">
        <is>
          <t>مصنعية الأداة (ريال)</t>
        </is>
      </c>
      <c r="B8" s="16" t="n">
        <v>180</v>
      </c>
      <c r="C8" s="17" t="inlineStr">
        <is>
          <t>SAR</t>
        </is>
      </c>
      <c r="E8" s="12">
        <f>$O$34*(1+$B$11)</f>
        <v/>
      </c>
      <c r="F8" s="13" t="n"/>
      <c r="G8" s="13" t="n"/>
      <c r="H8" s="13" t="n"/>
      <c r="I8" s="13" t="n"/>
      <c r="J8" s="13" t="n"/>
      <c r="K8" s="13" t="n"/>
      <c r="L8" s="14">
        <f>IFERROR($O$34*(1+$B$11)/SUM($B$34:$H$34),0)</f>
        <v/>
      </c>
      <c r="M8" s="15" t="n"/>
      <c r="N8" s="15" t="n"/>
      <c r="O8" s="15" t="n"/>
    </row>
    <row r="9">
      <c r="A9" s="10" t="inlineStr">
        <is>
          <t>مصنعية المتر الطولي للمواسير (ريال)</t>
        </is>
      </c>
      <c r="B9" s="19" t="n">
        <v>6</v>
      </c>
      <c r="C9" s="17" t="inlineStr">
        <is>
          <t>SAR</t>
        </is>
      </c>
    </row>
    <row r="10">
      <c r="A10" s="10" t="inlineStr">
        <is>
          <t>هدر المواسير</t>
        </is>
      </c>
      <c r="B10" s="11" t="n">
        <v>0.07000000000000001</v>
      </c>
      <c r="E10" s="20" t="inlineStr">
        <is>
          <t>تفصيل التكلفة</t>
        </is>
      </c>
    </row>
    <row r="11">
      <c r="A11" s="10" t="inlineStr">
        <is>
          <t>احتياطي</t>
        </is>
      </c>
      <c r="B11" s="11" t="n">
        <v>0.05</v>
      </c>
      <c r="E11" s="21" t="inlineStr">
        <is>
          <t>الأدوات الصحية</t>
        </is>
      </c>
      <c r="J11" s="22">
        <f>$M$34</f>
        <v/>
      </c>
    </row>
    <row r="12">
      <c r="E12" s="21" t="inlineStr">
        <is>
          <t>المواسير مع الهدر</t>
        </is>
      </c>
      <c r="J12" s="22">
        <f>$N$34</f>
        <v/>
      </c>
    </row>
    <row r="13">
      <c r="E13" s="21" t="inlineStr">
        <is>
          <t>التركيبات والوصلات</t>
        </is>
      </c>
      <c r="J13" s="22">
        <f>$N$34*$B$5</f>
        <v/>
      </c>
    </row>
    <row r="14">
      <c r="E14" s="21" t="inlineStr">
        <is>
          <t>الصمامات والمصنعية</t>
        </is>
      </c>
      <c r="J14" s="22">
        <f>SUM($B$34:$H$34)*($B$6*$B$7+$B$8)+SUM($I$34:$L$34)*$B$9</f>
        <v/>
      </c>
    </row>
    <row r="15">
      <c r="E15" s="21" t="inlineStr">
        <is>
          <t>الاحتياطي</t>
        </is>
      </c>
      <c r="J15" s="22">
        <f>$O$34*$B$11</f>
        <v/>
      </c>
    </row>
    <row r="18" ht="22" customHeight="1">
      <c r="A18" s="5" t="inlineStr">
        <is>
          <t>جدول المناطق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</row>
    <row r="19" ht="40" customHeight="1">
      <c r="A19" s="23" t="inlineStr">
        <is>
          <t>المنطقة</t>
        </is>
      </c>
      <c r="B19" s="23" t="inlineStr">
        <is>
          <t>كرسي إفرنجي</t>
        </is>
      </c>
      <c r="C19" s="23" t="inlineStr">
        <is>
          <t>حوض يد</t>
        </is>
      </c>
      <c r="D19" s="23" t="inlineStr">
        <is>
          <t>دش</t>
        </is>
      </c>
      <c r="E19" s="23" t="inlineStr">
        <is>
          <t>حوض مطبخ</t>
        </is>
      </c>
      <c r="F19" s="23" t="inlineStr">
        <is>
          <t>غسالة</t>
        </is>
      </c>
      <c r="G19" s="23" t="inlineStr">
        <is>
          <t>مصرف أرضي</t>
        </is>
      </c>
      <c r="H19" s="23" t="inlineStr">
        <is>
          <t>حنفية حديقة</t>
        </is>
      </c>
      <c r="I19" s="23" t="inlineStr">
        <is>
          <t>تغذية 20 مم</t>
        </is>
      </c>
      <c r="J19" s="23" t="inlineStr">
        <is>
          <t>تغذية 25 مم</t>
        </is>
      </c>
      <c r="K19" s="23" t="inlineStr">
        <is>
          <t>صرف 110 مم</t>
        </is>
      </c>
      <c r="L19" s="23" t="inlineStr">
        <is>
          <t>صرف 50 مم</t>
        </is>
      </c>
      <c r="M19" s="23" t="inlineStr">
        <is>
          <t>تكلفة الأدوات</t>
        </is>
      </c>
      <c r="N19" s="23" t="inlineStr">
        <is>
          <t>تكلفة المواسير</t>
        </is>
      </c>
      <c r="O19" s="23" t="inlineStr">
        <is>
          <t>الإجمالي</t>
        </is>
      </c>
    </row>
    <row r="20">
      <c r="A20" s="24" t="inlineStr">
        <is>
          <t>سعر الوحدة (ريال)</t>
        </is>
      </c>
      <c r="B20" s="16" t="n">
        <v>380</v>
      </c>
      <c r="C20" s="16" t="n">
        <v>220</v>
      </c>
      <c r="D20" s="16" t="n">
        <v>260</v>
      </c>
      <c r="E20" s="16" t="n">
        <v>300</v>
      </c>
      <c r="F20" s="16" t="n">
        <v>90</v>
      </c>
      <c r="G20" s="16" t="n">
        <v>60</v>
      </c>
      <c r="H20" s="16" t="n">
        <v>55</v>
      </c>
      <c r="I20" s="19" t="n">
        <v>9</v>
      </c>
      <c r="J20" s="19" t="n">
        <v>13</v>
      </c>
      <c r="K20" s="19" t="n">
        <v>28</v>
      </c>
      <c r="L20" s="19" t="n">
        <v>12</v>
      </c>
      <c r="M20" s="25" t="n"/>
      <c r="N20" s="25" t="n"/>
      <c r="O20" s="25" t="n"/>
    </row>
    <row r="21">
      <c r="A21" s="24" t="inlineStr">
        <is>
          <t>وحدات التصريف (DFU)</t>
        </is>
      </c>
      <c r="B21" s="16" t="n">
        <v>6</v>
      </c>
      <c r="C21" s="16" t="n">
        <v>2</v>
      </c>
      <c r="D21" s="16" t="n">
        <v>2</v>
      </c>
      <c r="E21" s="16" t="n">
        <v>2</v>
      </c>
      <c r="F21" s="16" t="n">
        <v>2</v>
      </c>
      <c r="G21" s="16" t="n">
        <v>2</v>
      </c>
      <c r="H21" s="16" t="n">
        <v>1</v>
      </c>
      <c r="I21" s="25" t="n"/>
      <c r="J21" s="25" t="n"/>
      <c r="K21" s="25" t="n"/>
      <c r="L21" s="25" t="n"/>
      <c r="M21" s="25" t="n"/>
      <c r="N21" s="25" t="n"/>
      <c r="O21" s="25" t="n"/>
    </row>
    <row r="22">
      <c r="A22" s="26" t="inlineStr">
        <is>
          <t>حمام رئيسي</t>
        </is>
      </c>
      <c r="B22" s="16" t="n">
        <v>1</v>
      </c>
      <c r="C22" s="16" t="n">
        <v>1</v>
      </c>
      <c r="D22" s="16" t="n">
        <v>1</v>
      </c>
      <c r="E22" s="16" t="n">
        <v>0</v>
      </c>
      <c r="F22" s="16" t="n">
        <v>0</v>
      </c>
      <c r="G22" s="16" t="n">
        <v>1</v>
      </c>
      <c r="H22" s="16" t="n">
        <v>0</v>
      </c>
      <c r="I22" s="19" t="n">
        <v>14</v>
      </c>
      <c r="J22" s="19" t="n">
        <v>4</v>
      </c>
      <c r="K22" s="19" t="n">
        <v>6</v>
      </c>
      <c r="L22" s="19" t="n">
        <v>8</v>
      </c>
      <c r="M22" s="22">
        <f>IF(COUNT(B22:H22)=0,"",SUMPRODUCT(B22:H22,$B$20:$H$20))</f>
        <v/>
      </c>
      <c r="N22" s="22">
        <f>IF(COUNT(I22:L22)=0,"",SUMPRODUCT(I22:L22,$I$20:$L$20)*(1+$B$10))</f>
        <v/>
      </c>
      <c r="O22" s="22">
        <f>IF(AND(M22="",N22=""),"",N(M22)+N(N22)*(1+$B$5)+(SUM(B22:H22)*($B$6*$B$7+$B$8)+SUM(I22:L22)*$B$9)*1)</f>
        <v/>
      </c>
    </row>
    <row r="23">
      <c r="A23" s="26" t="inlineStr">
        <is>
          <t>حمام 2</t>
        </is>
      </c>
      <c r="B23" s="16" t="n">
        <v>1</v>
      </c>
      <c r="C23" s="16" t="n">
        <v>1</v>
      </c>
      <c r="D23" s="16" t="n">
        <v>1</v>
      </c>
      <c r="E23" s="16" t="n">
        <v>0</v>
      </c>
      <c r="F23" s="16" t="n">
        <v>0</v>
      </c>
      <c r="G23" s="16" t="n">
        <v>1</v>
      </c>
      <c r="H23" s="16" t="n">
        <v>0</v>
      </c>
      <c r="I23" s="19" t="n">
        <v>12</v>
      </c>
      <c r="J23" s="19" t="n">
        <v>3</v>
      </c>
      <c r="K23" s="19" t="n">
        <v>5</v>
      </c>
      <c r="L23" s="19" t="n">
        <v>7</v>
      </c>
      <c r="M23" s="22">
        <f>IF(COUNT(B23:H23)=0,"",SUMPRODUCT(B23:H23,$B$20:$H$20))</f>
        <v/>
      </c>
      <c r="N23" s="22">
        <f>IF(COUNT(I23:L23)=0,"",SUMPRODUCT(I23:L23,$I$20:$L$20)*(1+$B$10))</f>
        <v/>
      </c>
      <c r="O23" s="22">
        <f>IF(AND(M23="",N23=""),"",N(M23)+N(N23)*(1+$B$5)+(SUM(B23:H23)*($B$6*$B$7+$B$8)+SUM(I23:L23)*$B$9)*1)</f>
        <v/>
      </c>
    </row>
    <row r="24">
      <c r="A24" s="26" t="inlineStr">
        <is>
          <t>حمام 3</t>
        </is>
      </c>
      <c r="B24" s="16" t="n">
        <v>1</v>
      </c>
      <c r="C24" s="16" t="n">
        <v>1</v>
      </c>
      <c r="D24" s="16" t="n">
        <v>1</v>
      </c>
      <c r="E24" s="16" t="n">
        <v>0</v>
      </c>
      <c r="F24" s="16" t="n">
        <v>0</v>
      </c>
      <c r="G24" s="16" t="n">
        <v>1</v>
      </c>
      <c r="H24" s="16" t="n">
        <v>0</v>
      </c>
      <c r="I24" s="19" t="n">
        <v>11</v>
      </c>
      <c r="J24" s="19" t="n">
        <v>3</v>
      </c>
      <c r="K24" s="19" t="n">
        <v>5</v>
      </c>
      <c r="L24" s="19" t="n">
        <v>6</v>
      </c>
      <c r="M24" s="22">
        <f>IF(COUNT(B24:H24)=0,"",SUMPRODUCT(B24:H24,$B$20:$H$20))</f>
        <v/>
      </c>
      <c r="N24" s="22">
        <f>IF(COUNT(I24:L24)=0,"",SUMPRODUCT(I24:L24,$I$20:$L$20)*(1+$B$10))</f>
        <v/>
      </c>
      <c r="O24" s="22">
        <f>IF(AND(M24="",N24=""),"",N(M24)+N(N24)*(1+$B$5)+(SUM(B24:H24)*($B$6*$B$7+$B$8)+SUM(I24:L24)*$B$9)*1)</f>
        <v/>
      </c>
    </row>
    <row r="25">
      <c r="A25" s="26" t="inlineStr">
        <is>
          <t>حمام الضيوف</t>
        </is>
      </c>
      <c r="B25" s="16" t="n">
        <v>1</v>
      </c>
      <c r="C25" s="16" t="n">
        <v>1</v>
      </c>
      <c r="D25" s="16" t="n">
        <v>0</v>
      </c>
      <c r="E25" s="16" t="n">
        <v>0</v>
      </c>
      <c r="F25" s="16" t="n">
        <v>0</v>
      </c>
      <c r="G25" s="16" t="n">
        <v>1</v>
      </c>
      <c r="H25" s="16" t="n">
        <v>0</v>
      </c>
      <c r="I25" s="19" t="n">
        <v>9</v>
      </c>
      <c r="J25" s="19" t="n">
        <v>2</v>
      </c>
      <c r="K25" s="19" t="n">
        <v>4</v>
      </c>
      <c r="L25" s="19" t="n">
        <v>5</v>
      </c>
      <c r="M25" s="22">
        <f>IF(COUNT(B25:H25)=0,"",SUMPRODUCT(B25:H25,$B$20:$H$20))</f>
        <v/>
      </c>
      <c r="N25" s="22">
        <f>IF(COUNT(I25:L25)=0,"",SUMPRODUCT(I25:L25,$I$20:$L$20)*(1+$B$10))</f>
        <v/>
      </c>
      <c r="O25" s="22">
        <f>IF(AND(M25="",N25=""),"",N(M25)+N(N25)*(1+$B$5)+(SUM(B25:H25)*($B$6*$B$7+$B$8)+SUM(I25:L25)*$B$9)*1)</f>
        <v/>
      </c>
    </row>
    <row r="26">
      <c r="A26" s="26" t="inlineStr">
        <is>
          <t>المطبخ</t>
        </is>
      </c>
      <c r="B26" s="16" t="n">
        <v>0</v>
      </c>
      <c r="C26" s="16" t="n">
        <v>0</v>
      </c>
      <c r="D26" s="16" t="n">
        <v>0</v>
      </c>
      <c r="E26" s="16" t="n">
        <v>1</v>
      </c>
      <c r="F26" s="16" t="n">
        <v>1</v>
      </c>
      <c r="G26" s="16" t="n">
        <v>1</v>
      </c>
      <c r="H26" s="16" t="n">
        <v>0</v>
      </c>
      <c r="I26" s="19" t="n">
        <v>10</v>
      </c>
      <c r="J26" s="19" t="n">
        <v>3</v>
      </c>
      <c r="K26" s="19" t="n">
        <v>3</v>
      </c>
      <c r="L26" s="19" t="n">
        <v>6</v>
      </c>
      <c r="M26" s="22">
        <f>IF(COUNT(B26:H26)=0,"",SUMPRODUCT(B26:H26,$B$20:$H$20))</f>
        <v/>
      </c>
      <c r="N26" s="22">
        <f>IF(COUNT(I26:L26)=0,"",SUMPRODUCT(I26:L26,$I$20:$L$20)*(1+$B$10))</f>
        <v/>
      </c>
      <c r="O26" s="22">
        <f>IF(AND(M26="",N26=""),"",N(M26)+N(N26)*(1+$B$5)+(SUM(B26:H26)*($B$6*$B$7+$B$8)+SUM(I26:L26)*$B$9)*1)</f>
        <v/>
      </c>
    </row>
    <row r="27">
      <c r="A27" s="26" t="inlineStr">
        <is>
          <t>المغسلة</t>
        </is>
      </c>
      <c r="B27" s="16" t="n">
        <v>0</v>
      </c>
      <c r="C27" s="16" t="n">
        <v>1</v>
      </c>
      <c r="D27" s="16" t="n">
        <v>0</v>
      </c>
      <c r="E27" s="16" t="n">
        <v>0</v>
      </c>
      <c r="F27" s="16" t="n">
        <v>1</v>
      </c>
      <c r="G27" s="16" t="n">
        <v>1</v>
      </c>
      <c r="H27" s="16" t="n">
        <v>0</v>
      </c>
      <c r="I27" s="19" t="n">
        <v>8</v>
      </c>
      <c r="J27" s="19" t="n">
        <v>2</v>
      </c>
      <c r="K27" s="19" t="n">
        <v>3</v>
      </c>
      <c r="L27" s="19" t="n">
        <v>4</v>
      </c>
      <c r="M27" s="22">
        <f>IF(COUNT(B27:H27)=0,"",SUMPRODUCT(B27:H27,$B$20:$H$20))</f>
        <v/>
      </c>
      <c r="N27" s="22">
        <f>IF(COUNT(I27:L27)=0,"",SUMPRODUCT(I27:L27,$I$20:$L$20)*(1+$B$10))</f>
        <v/>
      </c>
      <c r="O27" s="22">
        <f>IF(AND(M27="",N27=""),"",N(M27)+N(N27)*(1+$B$5)+(SUM(B27:H27)*($B$6*$B$7+$B$8)+SUM(I27:L27)*$B$9)*1)</f>
        <v/>
      </c>
    </row>
    <row r="28">
      <c r="A28" s="26" t="inlineStr">
        <is>
          <t>الحديقة والسطح</t>
        </is>
      </c>
      <c r="B28" s="16" t="n">
        <v>0</v>
      </c>
      <c r="C28" s="16" t="n">
        <v>0</v>
      </c>
      <c r="D28" s="16" t="n">
        <v>0</v>
      </c>
      <c r="E28" s="16" t="n">
        <v>0</v>
      </c>
      <c r="F28" s="16" t="n">
        <v>0</v>
      </c>
      <c r="G28" s="16" t="n">
        <v>1</v>
      </c>
      <c r="H28" s="16" t="n">
        <v>3</v>
      </c>
      <c r="I28" s="19" t="n">
        <v>18</v>
      </c>
      <c r="J28" s="19" t="n">
        <v>12</v>
      </c>
      <c r="K28" s="19" t="n">
        <v>4</v>
      </c>
      <c r="L28" s="19" t="n">
        <v>14</v>
      </c>
      <c r="M28" s="22">
        <f>IF(COUNT(B28:H28)=0,"",SUMPRODUCT(B28:H28,$B$20:$H$20))</f>
        <v/>
      </c>
      <c r="N28" s="22">
        <f>IF(COUNT(I28:L28)=0,"",SUMPRODUCT(I28:L28,$I$20:$L$20)*(1+$B$10))</f>
        <v/>
      </c>
      <c r="O28" s="22">
        <f>IF(AND(M28="",N28=""),"",N(M28)+N(N28)*(1+$B$5)+(SUM(B28:H28)*($B$6*$B$7+$B$8)+SUM(I28:L28)*$B$9)*1)</f>
        <v/>
      </c>
    </row>
    <row r="29">
      <c r="A29" s="26" t="n"/>
      <c r="B29" s="16" t="n"/>
      <c r="C29" s="16" t="n"/>
      <c r="D29" s="16" t="n"/>
      <c r="E29" s="16" t="n"/>
      <c r="F29" s="16" t="n"/>
      <c r="G29" s="16" t="n"/>
      <c r="H29" s="16" t="n"/>
      <c r="I29" s="19" t="n"/>
      <c r="J29" s="19" t="n"/>
      <c r="K29" s="19" t="n"/>
      <c r="L29" s="19" t="n"/>
      <c r="M29" s="22">
        <f>IF(COUNT(B29:H29)=0,"",SUMPRODUCT(B29:H29,$B$20:$H$20))</f>
        <v/>
      </c>
      <c r="N29" s="22">
        <f>IF(COUNT(I29:L29)=0,"",SUMPRODUCT(I29:L29,$I$20:$L$20)*(1+$B$10))</f>
        <v/>
      </c>
      <c r="O29" s="22">
        <f>IF(AND(M29="",N29=""),"",N(M29)+N(N29)*(1+$B$5)+(SUM(B29:H29)*($B$6*$B$7+$B$8)+SUM(I29:L29)*$B$9)*1)</f>
        <v/>
      </c>
    </row>
    <row r="30">
      <c r="A30" s="26" t="n"/>
      <c r="B30" s="16" t="n"/>
      <c r="C30" s="16" t="n"/>
      <c r="D30" s="16" t="n"/>
      <c r="E30" s="16" t="n"/>
      <c r="F30" s="16" t="n"/>
      <c r="G30" s="16" t="n"/>
      <c r="H30" s="16" t="n"/>
      <c r="I30" s="19" t="n"/>
      <c r="J30" s="19" t="n"/>
      <c r="K30" s="19" t="n"/>
      <c r="L30" s="19" t="n"/>
      <c r="M30" s="22">
        <f>IF(COUNT(B30:H30)=0,"",SUMPRODUCT(B30:H30,$B$20:$H$20))</f>
        <v/>
      </c>
      <c r="N30" s="22">
        <f>IF(COUNT(I30:L30)=0,"",SUMPRODUCT(I30:L30,$I$20:$L$20)*(1+$B$10))</f>
        <v/>
      </c>
      <c r="O30" s="22">
        <f>IF(AND(M30="",N30=""),"",N(M30)+N(N30)*(1+$B$5)+(SUM(B30:H30)*($B$6*$B$7+$B$8)+SUM(I30:L30)*$B$9)*1)</f>
        <v/>
      </c>
    </row>
    <row r="31">
      <c r="A31" s="26" t="n"/>
      <c r="B31" s="16" t="n"/>
      <c r="C31" s="16" t="n"/>
      <c r="D31" s="16" t="n"/>
      <c r="E31" s="16" t="n"/>
      <c r="F31" s="16" t="n"/>
      <c r="G31" s="16" t="n"/>
      <c r="H31" s="16" t="n"/>
      <c r="I31" s="19" t="n"/>
      <c r="J31" s="19" t="n"/>
      <c r="K31" s="19" t="n"/>
      <c r="L31" s="19" t="n"/>
      <c r="M31" s="22">
        <f>IF(COUNT(B31:H31)=0,"",SUMPRODUCT(B31:H31,$B$20:$H$20))</f>
        <v/>
      </c>
      <c r="N31" s="22">
        <f>IF(COUNT(I31:L31)=0,"",SUMPRODUCT(I31:L31,$I$20:$L$20)*(1+$B$10))</f>
        <v/>
      </c>
      <c r="O31" s="22">
        <f>IF(AND(M31="",N31=""),"",N(M31)+N(N31)*(1+$B$5)+(SUM(B31:H31)*($B$6*$B$7+$B$8)+SUM(I31:L31)*$B$9)*1)</f>
        <v/>
      </c>
    </row>
    <row r="32">
      <c r="A32" s="26" t="n"/>
      <c r="B32" s="16" t="n"/>
      <c r="C32" s="16" t="n"/>
      <c r="D32" s="16" t="n"/>
      <c r="E32" s="16" t="n"/>
      <c r="F32" s="16" t="n"/>
      <c r="G32" s="16" t="n"/>
      <c r="H32" s="16" t="n"/>
      <c r="I32" s="19" t="n"/>
      <c r="J32" s="19" t="n"/>
      <c r="K32" s="19" t="n"/>
      <c r="L32" s="19" t="n"/>
      <c r="M32" s="22">
        <f>IF(COUNT(B32:H32)=0,"",SUMPRODUCT(B32:H32,$B$20:$H$20))</f>
        <v/>
      </c>
      <c r="N32" s="22">
        <f>IF(COUNT(I32:L32)=0,"",SUMPRODUCT(I32:L32,$I$20:$L$20)*(1+$B$10))</f>
        <v/>
      </c>
      <c r="O32" s="22">
        <f>IF(AND(M32="",N32=""),"",N(M32)+N(N32)*(1+$B$5)+(SUM(B32:H32)*($B$6*$B$7+$B$8)+SUM(I32:L32)*$B$9)*1)</f>
        <v/>
      </c>
    </row>
    <row r="33">
      <c r="A33" s="26" t="n"/>
      <c r="B33" s="16" t="n"/>
      <c r="C33" s="16" t="n"/>
      <c r="D33" s="16" t="n"/>
      <c r="E33" s="16" t="n"/>
      <c r="F33" s="16" t="n"/>
      <c r="G33" s="16" t="n"/>
      <c r="H33" s="16" t="n"/>
      <c r="I33" s="19" t="n"/>
      <c r="J33" s="19" t="n"/>
      <c r="K33" s="19" t="n"/>
      <c r="L33" s="19" t="n"/>
      <c r="M33" s="22">
        <f>IF(COUNT(B33:H33)=0,"",SUMPRODUCT(B33:H33,$B$20:$H$20))</f>
        <v/>
      </c>
      <c r="N33" s="22">
        <f>IF(COUNT(I33:L33)=0,"",SUMPRODUCT(I33:L33,$I$20:$L$20)*(1+$B$10))</f>
        <v/>
      </c>
      <c r="O33" s="22">
        <f>IF(AND(M33="",N33=""),"",N(M33)+N(N33)*(1+$B$5)+(SUM(B33:H33)*($B$6*$B$7+$B$8)+SUM(I33:L33)*$B$9)*1)</f>
        <v/>
      </c>
    </row>
    <row r="34">
      <c r="A34" s="27" t="inlineStr">
        <is>
          <t>الإجمالي</t>
        </is>
      </c>
      <c r="B34" s="28">
        <f>SUM(B22:B33)</f>
        <v/>
      </c>
      <c r="C34" s="28">
        <f>SUM(C22:C33)</f>
        <v/>
      </c>
      <c r="D34" s="28">
        <f>SUM(D22:D33)</f>
        <v/>
      </c>
      <c r="E34" s="28">
        <f>SUM(E22:E33)</f>
        <v/>
      </c>
      <c r="F34" s="28">
        <f>SUM(F22:F33)</f>
        <v/>
      </c>
      <c r="G34" s="28">
        <f>SUM(G22:G33)</f>
        <v/>
      </c>
      <c r="H34" s="28">
        <f>SUM(H22:H33)</f>
        <v/>
      </c>
      <c r="I34" s="29">
        <f>SUM(I22:I33)</f>
        <v/>
      </c>
      <c r="J34" s="29">
        <f>SUM(J22:J33)</f>
        <v/>
      </c>
      <c r="K34" s="29">
        <f>SUM(K22:K33)</f>
        <v/>
      </c>
      <c r="L34" s="29">
        <f>SUM(L22:L33)</f>
        <v/>
      </c>
      <c r="M34" s="28">
        <f>SUM(M22:M33)</f>
        <v/>
      </c>
      <c r="N34" s="28">
        <f>SUM(N22:N33)</f>
        <v/>
      </c>
      <c r="O34" s="28">
        <f>SUM(O22:O33)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4">
    <mergeCell ref="J15:O15"/>
    <mergeCell ref="E12:I12"/>
    <mergeCell ref="A4:G4"/>
    <mergeCell ref="E7:K7"/>
    <mergeCell ref="E14:I14"/>
    <mergeCell ref="A18:O18"/>
    <mergeCell ref="J11:O11"/>
    <mergeCell ref="H5:K5"/>
    <mergeCell ref="A2:O2"/>
    <mergeCell ref="E13:I13"/>
    <mergeCell ref="E10:O10"/>
    <mergeCell ref="L7:O7"/>
    <mergeCell ref="J12:O12"/>
    <mergeCell ref="H4:K4"/>
    <mergeCell ref="E8:K8"/>
    <mergeCell ref="E15:I15"/>
    <mergeCell ref="E11:I11"/>
    <mergeCell ref="L5:O5"/>
    <mergeCell ref="J14:O14"/>
    <mergeCell ref="L8:O8"/>
    <mergeCell ref="E5:G5"/>
    <mergeCell ref="J13:O13"/>
    <mergeCell ref="A1:O1"/>
    <mergeCell ref="L4:O4"/>
  </mergeCells>
  <conditionalFormatting sqref="J11:J15">
    <cfRule type="dataBar" priority="1">
      <dataBar showValue="1">
        <cfvo type="num" val="0"/>
        <cfvo type="max"/>
        <color rgb="000EA5E9"/>
      </dataBar>
    </cfRule>
  </conditionalFormatting>
  <dataValidations count="11">
    <dataValidation sqref="B5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B6" showDropDown="0" showInputMessage="0" showErrorMessage="1" allowBlank="1" errorTitle="Sheetaky" error="أدخل رقمًا بين 0 و 5" type="decimal" operator="between">
      <formula1>0</formula1>
      <formula2>5</formula2>
    </dataValidation>
    <dataValidation sqref="B7" showDropDown="0" showInputMessage="0" showErrorMessage="1" allowBlank="1" errorTitle="Sheetaky" error="أدخل رقمًا بين 0 و 500" type="decimal" operator="between">
      <formula1>0</formula1>
      <formula2>500</formula2>
    </dataValidation>
    <dataValidation sqref="B8" showDropDown="0" showInputMessage="0" showErrorMessage="1" allowBlank="1" errorTitle="Sheetaky" error="أدخل رقمًا بين 0 و 2000" type="decimal" operator="between">
      <formula1>0</formula1>
      <formula2>2000</formula2>
    </dataValidation>
    <dataValidation sqref="B9" showDropDown="0" showInputMessage="0" showErrorMessage="1" allowBlank="1" errorTitle="Sheetaky" error="أدخل رقمًا بين 0 و 100" type="decimal" operator="between">
      <formula1>0</formula1>
      <formula2>100</formula2>
    </dataValidation>
    <dataValidation sqref="B10" showDropDown="0" showInputMessage="0" showErrorMessage="1" allowBlank="1" errorTitle="Sheetaky" error="أدخل رقمًا بين 0 و 0.3" type="decimal" operator="between">
      <formula1>0</formula1>
      <formula2>0.3</formula2>
    </dataValidation>
    <dataValidation sqref="B11" showDropDown="0" showInputMessage="0" showErrorMessage="1" allowBlank="1" errorTitle="Sheetaky" error="أدخل رقمًا بين 0 و 0.3" type="decimal" operator="between">
      <formula1>0</formula1>
      <formula2>0.3</formula2>
    </dataValidation>
    <dataValidation sqref="B22:H33" showDropDown="0" showInputMessage="0" showErrorMessage="1" allowBlank="1" errorTitle="Sheetaky" error="أدخل رقمًا بين 0 و 100" type="whole" operator="between">
      <formula1>0</formula1>
      <formula2>100</formula2>
    </dataValidation>
    <dataValidation sqref="I22:L33" showDropDown="0" showInputMessage="0" showErrorMessage="1" allowBlank="1" errorTitle="Sheetaky" error="أدخل رقمًا بين 0 و 5000" type="decimal" operator="between">
      <formula1>0</formula1>
      <formula2>5000</formula2>
    </dataValidation>
    <dataValidation sqref="B20:L20" showDropDown="0" showInputMessage="0" showErrorMessage="1" allowBlank="1" errorTitle="Sheetaky" error="أدخل رقمًا بين 0 و 100000" type="decimal" operator="between">
      <formula1>0</formula1>
      <formula2>100000</formula2>
    </dataValidation>
    <dataValidation sqref="B21:H21" showDropDown="0" showInputMessage="0" showErrorMessage="1" allowBlank="1" errorTitle="Sheetaky" error="أدخل رقمًا بين 0 و 50" type="whole" operator="between">
      <formula1>0</formula1>
      <formula2>50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A5E9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حصر السباكة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30" t="inlineStr">
        <is>
          <t>يحسب الشيت كميات الأدوات الصحية والمواسير والتركيبات والصمامات والتكلفة لكل منطقة في المبنى.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31" t="n">
        <v>1</v>
      </c>
      <c r="B8" s="30" t="inlineStr">
        <is>
          <t>عدّل أسعار الأدوات والمواسير ووحدات التصريف في الصفين العلويين من الجدول.</t>
        </is>
      </c>
    </row>
    <row r="9" ht="20" customHeight="1">
      <c r="A9" s="31" t="n">
        <v>2</v>
      </c>
      <c r="B9" s="30" t="inlineStr">
        <is>
          <t>اكتب لكل منطقة عدد الأدوات وأطوال المواسير بكل مقاس.</t>
        </is>
      </c>
    </row>
    <row r="10" ht="20" customHeight="1">
      <c r="A10" s="31" t="n">
        <v>3</v>
      </c>
      <c r="B10" s="30" t="inlineStr">
        <is>
          <t>اضبط نسبة التركيبات والمصنعية والاحتياطي.</t>
        </is>
      </c>
    </row>
    <row r="11" ht="20" customHeight="1">
      <c r="A11" s="31" t="n">
        <v>4</v>
      </c>
      <c r="B11" s="30" t="inlineStr">
        <is>
          <t>اقرأ الإجماليات والتفصيل.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26" t="inlineStr"/>
      <c r="B14" s="30" t="inlineStr">
        <is>
          <t>خلية إدخال: اكتب أو اختر قيمتك هنا (خط أزرق على خلفية صفراء).</t>
        </is>
      </c>
    </row>
    <row r="15">
      <c r="A15" s="32" t="inlineStr"/>
      <c r="B15" s="30" t="inlineStr">
        <is>
          <t>خلية محسوبة: معادلة تلقائية، محمية من المسح بالخطأ.</t>
        </is>
      </c>
    </row>
    <row r="16">
      <c r="A16" s="33" t="inlineStr"/>
      <c r="B16" s="30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34" t="inlineStr">
        <is>
          <t>•</t>
        </is>
      </c>
      <c r="B19" s="35" t="inlineStr">
        <is>
          <t>الأطوال تُقاس من المخططات أو الموقع؛ التركيبات تقدّر بنسبة من المواسير.</t>
        </is>
      </c>
    </row>
    <row r="20" ht="20" customHeight="1">
      <c r="A20" s="34" t="inlineStr">
        <is>
          <t>•</t>
        </is>
      </c>
      <c r="B20" s="35" t="inlineStr">
        <is>
          <t>وحدات التصريف أمثلة؛ راجع كود السباكة لديك.</t>
        </is>
      </c>
    </row>
    <row r="21" ht="20" customHeight="1">
      <c r="A21" s="34" t="inlineStr">
        <is>
          <t>•</t>
        </is>
      </c>
      <c r="B21" s="35" t="inlineStr">
        <is>
          <t>لا يشمل الشيت الخزانات والمضخات؛ استخدم شيت حساب الخزانات.</t>
        </is>
      </c>
    </row>
    <row r="22" ht="20" customHeight="1">
      <c r="A22" s="34" t="inlineStr">
        <is>
          <t>•</t>
        </is>
      </c>
      <c r="B22" s="35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34" t="inlineStr">
        <is>
          <t>•</t>
        </is>
      </c>
      <c r="B23" s="35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34" t="inlineStr">
        <is>
          <t>•</t>
        </is>
      </c>
      <c r="B24" s="35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PLB</dc:title>
  <dcterms:created xmlns:dcterms="http://purl.org/dc/terms/" xmlns:xsi="http://www.w3.org/2001/XMLSchema-instance" xsi:type="dcterms:W3CDTF">2026-10-23T12:44:43Z</dcterms:created>
  <dcterms:modified xmlns:dcterms="http://purl.org/dc/terms/" xmlns:xsi="http://www.w3.org/2001/XMLSchema-instance" xsi:type="dcterms:W3CDTF">2026-10-23T12:44:44Z</dcterms:modified>
</cp:coreProperties>
</file>