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 Review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7B7469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2B2824"/>
      <sz val="10"/>
    </font>
    <font>
      <name val="Tahoma"/>
      <color rgb="002B2824"/>
      <sz val="10"/>
    </font>
    <font>
      <name val="Tahoma"/>
      <b val="1"/>
      <color rgb="007B7469"/>
      <sz val="10"/>
    </font>
    <font>
      <name val="Tahoma"/>
      <color rgb="007B7469"/>
      <sz val="9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24221F"/>
      <sz val="11"/>
    </font>
    <font>
      <name val="Tahoma"/>
      <b val="1"/>
      <color rgb="00D9833F"/>
      <sz val="10"/>
    </font>
  </fonts>
  <fills count="9">
    <fill>
      <patternFill/>
    </fill>
    <fill>
      <patternFill patternType="gray125"/>
    </fill>
    <fill>
      <patternFill patternType="solid">
        <fgColor rgb="00F5F1EB"/>
      </patternFill>
    </fill>
    <fill>
      <patternFill patternType="solid">
        <fgColor rgb="003D3A35"/>
      </patternFill>
    </fill>
    <fill>
      <patternFill patternType="solid">
        <fgColor rgb="00D9833F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24221F"/>
      </patternFill>
    </fill>
    <fill>
      <patternFill patternType="solid">
        <fgColor rgb="00E6DFD3"/>
      </patternFill>
    </fill>
  </fills>
  <borders count="8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left/>
      <right/>
      <top style="thin">
        <color rgb="00CFC5B5"/>
      </top>
      <bottom/>
      <diagonal/>
    </border>
    <border>
      <left/>
      <right style="thin">
        <color rgb="00CFC5B5"/>
      </right>
      <top style="thin">
        <color rgb="00CFC5B5"/>
      </top>
      <bottom/>
      <diagonal/>
    </border>
    <border>
      <left/>
      <right/>
      <top style="thin">
        <color rgb="00CFC5B5"/>
      </top>
      <bottom style="thin">
        <color rgb="00CFC5B5"/>
      </bottom>
      <diagonal/>
    </border>
    <border>
      <left/>
      <right style="thin">
        <color rgb="00CFC5B5"/>
      </right>
      <top style="thin">
        <color rgb="00CFC5B5"/>
      </top>
      <bottom style="thin">
        <color rgb="00CFC5B5"/>
      </bottom>
      <diagonal/>
    </border>
    <border>
      <top style="medium">
        <color rgb="00D9833F"/>
      </top>
    </border>
    <border/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5" fillId="2" borderId="1" applyAlignment="1" pivotButton="0" quotePrefix="0" xfId="0">
      <alignment horizontal="left" vertical="center" wrapText="1" readingOrder="1"/>
    </xf>
    <xf numFmtId="9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9" fillId="7" borderId="6" applyAlignment="1" pivotButton="0" quotePrefix="0" xfId="0">
      <alignment horizontal="center" vertical="center" wrapText="1" readingOrder="1"/>
    </xf>
    <xf numFmtId="0" fontId="0" fillId="7" borderId="6" pivotButton="0" quotePrefix="0" xfId="0"/>
    <xf numFmtId="0" fontId="11" fillId="8" borderId="6" applyAlignment="1" pivotButton="0" quotePrefix="0" xfId="0">
      <alignment horizontal="center" vertical="center" wrapText="1" readingOrder="1"/>
    </xf>
    <xf numFmtId="0" fontId="0" fillId="8" borderId="6" pivotButton="0" quotePrefix="0" xfId="0"/>
    <xf numFmtId="0" fontId="3" fillId="3" borderId="1" applyAlignment="1" pivotButton="0" quotePrefix="0" xfId="0">
      <alignment horizontal="center" vertical="center" wrapText="1" readingOrder="1"/>
    </xf>
    <xf numFmtId="9" fontId="6" fillId="6" borderId="1" applyAlignment="1" pivotButton="0" quotePrefix="0" xfId="0">
      <alignment horizontal="center" vertical="center" wrapText="1" readingOrder="1"/>
    </xf>
    <xf numFmtId="2" fontId="10" fillId="3" borderId="7" applyAlignment="1" pivotButton="0" quotePrefix="0" xfId="0">
      <alignment horizontal="center" vertical="center" wrapText="1" readingOrder="1"/>
    </xf>
    <xf numFmtId="0" fontId="0" fillId="3" borderId="7" pivotButton="0" quotePrefix="0" xfId="0"/>
    <xf numFmtId="9" fontId="12" fillId="6" borderId="7" applyAlignment="1" pivotButton="0" quotePrefix="0" xfId="0">
      <alignment horizontal="center" vertical="center" wrapText="1" readingOrder="1"/>
    </xf>
    <xf numFmtId="0" fontId="0" fillId="6" borderId="7" pivotButton="0" quotePrefix="0" xfId="0"/>
    <xf numFmtId="0" fontId="10" fillId="3" borderId="7" applyAlignment="1" pivotButton="0" quotePrefix="0" xfId="0">
      <alignment horizontal="center" vertical="center" wrapText="1" readingOrder="1"/>
    </xf>
    <xf numFmtId="3" fontId="12" fillId="6" borderId="7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2" fontId="4" fillId="5" borderId="1" applyAlignment="1" applyProtection="1" pivotButton="0" quotePrefix="0" xfId="0">
      <alignment horizontal="center" vertical="center" wrapText="1" readingOrder="1"/>
      <protection locked="0" hidden="0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10" fillId="3" borderId="7" applyAlignment="1" pivotButton="0" quotePrefix="0" xfId="0">
      <alignment horizontal="center" vertical="center" wrapText="1" readingOrder="1"/>
    </xf>
    <xf numFmtId="0" fontId="7" fillId="2" borderId="0" applyAlignment="1" pivotButton="0" quotePrefix="0" xfId="0">
      <alignment horizontal="left" vertical="center" wrapText="1" readingOrder="1"/>
    </xf>
    <xf numFmtId="0" fontId="5" fillId="6" borderId="1" applyAlignment="1" pivotButton="0" quotePrefix="0" xfId="0">
      <alignment horizontal="center" vertical="center" wrapText="1" readingOrder="1"/>
    </xf>
    <xf numFmtId="0" fontId="0" fillId="0" borderId="4" pivotButton="0" quotePrefix="0" xfId="0"/>
    <xf numFmtId="0" fontId="0" fillId="0" borderId="5" pivotButton="0" quotePrefix="0" xfId="0"/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3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2" fontId="6" fillId="6" borderId="1" applyAlignment="1" pivotButton="0" quotePrefix="0" xfId="0">
      <alignment horizontal="center" vertical="center" wrapText="1" readingOrder="1"/>
    </xf>
    <xf numFmtId="2" fontId="5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3" fontId="6" fillId="6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center" vertical="center" wrapText="1" readingOrder="1"/>
    </xf>
    <xf numFmtId="1" fontId="5" fillId="6" borderId="1" applyAlignment="1" pivotButton="0" quotePrefix="0" xfId="0">
      <alignment horizontal="center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1" fontId="6" fillId="6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15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6" fillId="0" borderId="1" applyAlignment="1" pivotButton="0" quotePrefix="0" xfId="0">
      <alignment horizontal="left" vertical="center" wrapText="1" readingOrder="1"/>
    </xf>
    <xf numFmtId="0" fontId="6" fillId="6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Tahoma"/>
        <color rgb="002B2824"/>
      </font>
      <fill>
        <patternFill patternType="solid">
          <fgColor rgb="00F8CBAD"/>
        </patternFill>
      </fill>
    </dxf>
    <dxf>
      <font>
        <name val="Tahoma"/>
        <color rgb="002B2824"/>
      </font>
      <fill>
        <patternFill patternType="solid">
          <fgColor rgb="00C6E0B4"/>
        </patternFill>
      </fill>
    </dxf>
    <dxf>
      <font>
        <name val="Tahoma"/>
        <b val="1"/>
        <color rgb="002B2824"/>
      </font>
      <fill>
        <patternFill patternType="solid">
          <fgColor rgb="00C6E0B4"/>
        </patternFill>
      </fill>
    </dxf>
    <dxf>
      <font>
        <name val="Tahoma"/>
        <b val="1"/>
        <color rgb="002B2824"/>
      </font>
      <fill>
        <patternFill patternType="solid">
          <fgColor rgb="00D5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Final score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'Performance Review'!$A$12:$A$23</f>
            </numRef>
          </cat>
          <val>
            <numRef>
              <f>'Performance Review'!$R$12:$R$23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Rating distribution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'Performance Review'!$A$39:$A$43</f>
            </numRef>
          </cat>
          <val>
            <numRef>
              <f>'Performance Review'!$B$39:$B$43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37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37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AC70"/>
  <sheetViews>
    <sheetView showGridLines="0" rightToLeft="0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9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9" customWidth="1" min="16" max="16"/>
    <col width="9" customWidth="1" min="17" max="17"/>
    <col width="9" customWidth="1" min="18" max="18"/>
    <col width="18" customWidth="1" min="19" max="19"/>
    <col width="17" customWidth="1" min="20" max="20"/>
    <col width="9" customWidth="1" min="21" max="21"/>
    <col width="11" customWidth="1" min="22" max="22"/>
    <col width="11" customWidth="1" min="23" max="23"/>
    <col width="3" customWidth="1" min="24" max="24"/>
    <col width="20" customWidth="1" min="25" max="25"/>
    <col width="22" customWidth="1" min="26" max="26"/>
    <col width="10" customWidth="1" min="27" max="27"/>
    <col width="10" customWidth="1" min="28" max="28"/>
  </cols>
  <sheetData>
    <row r="1" ht="40" customHeight="1">
      <c r="A1" s="1" t="inlineStr">
        <is>
          <t>Annual Performance Review: Goals, Competencies, Final Score, Raise and Bonus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3" ht="20" customHeight="1">
      <c r="A3" s="4" t="inlineStr">
        <is>
          <t>Rate each employee 1 to 5 on weighted goals and competencies to get the final score, rating, 9-box position and a suggested raise and bonus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</row>
    <row r="4" ht="18" customHeight="1">
      <c r="A4" s="6" t="inlineStr">
        <is>
          <t>Goals weight</t>
        </is>
      </c>
      <c r="C4" s="7" t="n">
        <v>0.7</v>
      </c>
      <c r="D4" s="5" t="n"/>
      <c r="E4" s="5" t="n"/>
      <c r="F4" s="5" t="n"/>
      <c r="G4" s="5" t="n"/>
      <c r="H4" s="8" t="inlineStr">
        <is>
          <t>Average score</t>
        </is>
      </c>
      <c r="I4" s="9" t="n"/>
      <c r="J4" s="9" t="n"/>
      <c r="K4" s="9" t="n"/>
      <c r="L4" s="10" t="inlineStr">
        <is>
          <t>Meet or exceed</t>
        </is>
      </c>
      <c r="M4" s="11" t="n"/>
      <c r="N4" s="11" t="n"/>
      <c r="O4" s="11" t="n"/>
      <c r="P4" s="8" t="inlineStr">
        <is>
          <t>Top performer</t>
        </is>
      </c>
      <c r="Q4" s="9" t="n"/>
      <c r="R4" s="9" t="n"/>
      <c r="S4" s="9" t="n"/>
      <c r="T4" s="10" t="inlineStr">
        <is>
          <t>Monthly raise cost</t>
        </is>
      </c>
      <c r="U4" s="11" t="n"/>
      <c r="V4" s="11" t="n"/>
      <c r="W4" s="11" t="n"/>
      <c r="Z4" s="12" t="inlineStr">
        <is>
          <t>Rating</t>
        </is>
      </c>
      <c r="AA4" s="12" t="inlineStr">
        <is>
          <t>Min score</t>
        </is>
      </c>
      <c r="AB4" s="12" t="inlineStr">
        <is>
          <t>Raise %</t>
        </is>
      </c>
      <c r="AC4" s="12" t="inlineStr">
        <is>
          <t>Bonus months</t>
        </is>
      </c>
    </row>
    <row r="5" ht="34" customHeight="1">
      <c r="A5" s="6" t="inlineStr">
        <is>
          <t>Competency weight</t>
        </is>
      </c>
      <c r="C5" s="13">
        <f>1-$C$4</f>
        <v/>
      </c>
      <c r="D5" s="5" t="n"/>
      <c r="E5" s="5" t="n"/>
      <c r="F5" s="5" t="n"/>
      <c r="G5" s="5" t="n"/>
      <c r="H5" s="14">
        <f>IFERROR(AVERAGE(R12:R35),0)</f>
        <v/>
      </c>
      <c r="I5" s="15" t="n"/>
      <c r="J5" s="15" t="n"/>
      <c r="K5" s="15" t="n"/>
      <c r="L5" s="16">
        <f>IFERROR(COUNTIF(R12:R35,"&gt;="&amp;INDEX($AA$5:$AA$9,3))/COUNT(R12:R35),0)</f>
        <v/>
      </c>
      <c r="M5" s="17" t="n"/>
      <c r="N5" s="17" t="n"/>
      <c r="O5" s="17" t="n"/>
      <c r="P5" s="18">
        <f>IFERROR(INDEX(A12:A35,MATCH(MAX(R12:R35),R12:R35,0)),"")</f>
        <v/>
      </c>
      <c r="Q5" s="15" t="n"/>
      <c r="R5" s="15" t="n"/>
      <c r="S5" s="15" t="n"/>
      <c r="T5" s="19">
        <f>SUM(V12:V35)-SUMIF(R12:R35,"&gt;0",C12:C35)</f>
        <v/>
      </c>
      <c r="U5" s="17" t="n"/>
      <c r="V5" s="17" t="n"/>
      <c r="W5" s="17" t="n"/>
      <c r="Z5" s="20" t="inlineStr">
        <is>
          <t>Unsatisfactory</t>
        </is>
      </c>
      <c r="AA5" s="21" t="n">
        <v>0</v>
      </c>
      <c r="AB5" s="7" t="n">
        <v>0</v>
      </c>
      <c r="AC5" s="22" t="n">
        <v>0</v>
      </c>
    </row>
    <row r="6">
      <c r="A6" s="6" t="inlineStr">
        <is>
          <t>High performance from</t>
        </is>
      </c>
      <c r="C6" s="21" t="n">
        <v>4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Z6" s="20" t="inlineStr">
        <is>
          <t>Needs improvement</t>
        </is>
      </c>
      <c r="AA6" s="21" t="n">
        <v>2</v>
      </c>
      <c r="AB6" s="7" t="n">
        <v>0</v>
      </c>
      <c r="AC6" s="22" t="n">
        <v>0</v>
      </c>
    </row>
    <row r="7" ht="18" customHeight="1">
      <c r="A7" s="6" t="inlineStr">
        <is>
          <t>Mid performance from</t>
        </is>
      </c>
      <c r="C7" s="21" t="n">
        <v>3</v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8" t="inlineStr">
        <is>
          <t>Bonus pool</t>
        </is>
      </c>
      <c r="U7" s="9" t="n"/>
      <c r="V7" s="9" t="n"/>
      <c r="W7" s="9" t="n"/>
      <c r="Z7" s="20" t="inlineStr">
        <is>
          <t>Meets expectations</t>
        </is>
      </c>
      <c r="AA7" s="21" t="n">
        <v>3</v>
      </c>
      <c r="AB7" s="7" t="n">
        <v>0.03</v>
      </c>
      <c r="AC7" s="22" t="n">
        <v>0.5</v>
      </c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23">
        <f>SUM(W12:W35)</f>
        <v/>
      </c>
      <c r="U8" s="15" t="n"/>
      <c r="V8" s="15" t="n"/>
      <c r="W8" s="15" t="n"/>
      <c r="Z8" s="20" t="inlineStr">
        <is>
          <t>Exceeds expectations</t>
        </is>
      </c>
      <c r="AA8" s="21" t="n">
        <v>3.75</v>
      </c>
      <c r="AB8" s="7" t="n">
        <v>0.06</v>
      </c>
      <c r="AC8" s="22" t="n">
        <v>1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Z9" s="20" t="inlineStr">
        <is>
          <t>Outstanding</t>
        </is>
      </c>
      <c r="AA9" s="21" t="n">
        <v>4.5</v>
      </c>
      <c r="AB9" s="7" t="n">
        <v>0.1</v>
      </c>
      <c r="AC9" s="22" t="n">
        <v>2</v>
      </c>
    </row>
    <row r="10">
      <c r="A10" s="24" t="inlineStr">
        <is>
          <t>Weight →</t>
        </is>
      </c>
      <c r="B10" s="5" t="n"/>
      <c r="C10" s="5" t="n"/>
      <c r="D10" s="5" t="n"/>
      <c r="E10" s="7" t="n">
        <v>0.3</v>
      </c>
      <c r="F10" s="7" t="n">
        <v>0.2</v>
      </c>
      <c r="G10" s="7" t="n">
        <v>0.15</v>
      </c>
      <c r="H10" s="7" t="n">
        <v>0.15</v>
      </c>
      <c r="I10" s="7" t="n">
        <v>0.1</v>
      </c>
      <c r="J10" s="7" t="n">
        <v>0.1</v>
      </c>
      <c r="K10" s="7" t="n">
        <v>0.25</v>
      </c>
      <c r="L10" s="7" t="n">
        <v>0.2</v>
      </c>
      <c r="M10" s="7" t="n">
        <v>0.25</v>
      </c>
      <c r="N10" s="7" t="n">
        <v>0.15</v>
      </c>
      <c r="O10" s="7" t="n">
        <v>0.15</v>
      </c>
      <c r="P10" s="25">
        <f>IF(AND(ROUND(SUM(E10:J10),4)=1,ROUND(SUM(K10:O10),4)=1),"Weights OK","Weights ≠ 100%")</f>
        <v/>
      </c>
      <c r="Q10" s="26" t="n"/>
      <c r="R10" s="27" t="n"/>
      <c r="S10" s="5" t="n"/>
      <c r="T10" s="5" t="n"/>
      <c r="U10" s="5" t="n"/>
      <c r="V10" s="5" t="n"/>
      <c r="W10" s="5" t="n"/>
    </row>
    <row r="11" ht="52" customHeight="1">
      <c r="A11" s="12" t="inlineStr">
        <is>
          <t>Employee</t>
        </is>
      </c>
      <c r="B11" s="12" t="inlineStr">
        <is>
          <t>Role</t>
        </is>
      </c>
      <c r="C11" s="12" t="inlineStr">
        <is>
          <t>Salary</t>
        </is>
      </c>
      <c r="D11" s="12" t="inlineStr">
        <is>
          <t>Potential 1-3</t>
        </is>
      </c>
      <c r="E11" s="12" t="inlineStr">
        <is>
          <t>Goal achievement</t>
        </is>
      </c>
      <c r="F11" s="12" t="inlineStr">
        <is>
          <t>Work quality</t>
        </is>
      </c>
      <c r="G11" s="12" t="inlineStr">
        <is>
          <t>Productivity</t>
        </is>
      </c>
      <c r="H11" s="12" t="inlineStr">
        <is>
          <t>Deadlines</t>
        </is>
      </c>
      <c r="I11" s="12" t="inlineStr">
        <is>
          <t>Stakeholder satisfaction</t>
        </is>
      </c>
      <c r="J11" s="12" t="inlineStr">
        <is>
          <t>Initiative</t>
        </is>
      </c>
      <c r="K11" s="12" t="inlineStr">
        <is>
          <t>Teamwork</t>
        </is>
      </c>
      <c r="L11" s="12" t="inlineStr">
        <is>
          <t>Communication</t>
        </is>
      </c>
      <c r="M11" s="12" t="inlineStr">
        <is>
          <t>Problem solving</t>
        </is>
      </c>
      <c r="N11" s="12" t="inlineStr">
        <is>
          <t>Discipline</t>
        </is>
      </c>
      <c r="O11" s="12" t="inlineStr">
        <is>
          <t>Learning</t>
        </is>
      </c>
      <c r="P11" s="12" t="inlineStr">
        <is>
          <t>Goals</t>
        </is>
      </c>
      <c r="Q11" s="12" t="inlineStr">
        <is>
          <t>Competency</t>
        </is>
      </c>
      <c r="R11" s="12" t="inlineStr">
        <is>
          <t>Final</t>
        </is>
      </c>
      <c r="S11" s="12" t="inlineStr">
        <is>
          <t>Rating</t>
        </is>
      </c>
      <c r="T11" s="12" t="inlineStr">
        <is>
          <t>9-box</t>
        </is>
      </c>
      <c r="U11" s="12" t="inlineStr">
        <is>
          <t>Raise %</t>
        </is>
      </c>
      <c r="V11" s="12" t="inlineStr">
        <is>
          <t>New salary</t>
        </is>
      </c>
      <c r="W11" s="12" t="inlineStr">
        <is>
          <t>Bonus</t>
        </is>
      </c>
    </row>
    <row r="12">
      <c r="A12" s="28" t="inlineStr">
        <is>
          <t>Ahmed Al-Otaibi</t>
        </is>
      </c>
      <c r="B12" s="20" t="inlineStr">
        <is>
          <t>Supervisor</t>
        </is>
      </c>
      <c r="C12" s="29" t="n">
        <v>9500</v>
      </c>
      <c r="D12" s="30" t="n">
        <v>3</v>
      </c>
      <c r="E12" s="30" t="n">
        <v>4</v>
      </c>
      <c r="F12" s="30" t="n">
        <v>5</v>
      </c>
      <c r="G12" s="30" t="n">
        <v>4</v>
      </c>
      <c r="H12" s="30" t="n">
        <v>4</v>
      </c>
      <c r="I12" s="30" t="n">
        <v>5</v>
      </c>
      <c r="J12" s="30" t="n">
        <v>4</v>
      </c>
      <c r="K12" s="30" t="n">
        <v>5</v>
      </c>
      <c r="L12" s="30" t="n">
        <v>4</v>
      </c>
      <c r="M12" s="30" t="n">
        <v>5</v>
      </c>
      <c r="N12" s="30" t="n">
        <v>5</v>
      </c>
      <c r="O12" s="30" t="n">
        <v>4</v>
      </c>
      <c r="P12" s="31">
        <f>IF(COUNT(E12:J12)&lt;6,"",SUMPRODUCT(E12:J12,$E$10:$J$10)/SUM($E$10:$J$10))</f>
        <v/>
      </c>
      <c r="Q12" s="31">
        <f>IF(COUNT(K12:O12)&lt;5,"",SUMPRODUCT(K12:O12,$K$10:$O$10)/SUM($K$10:$O$10))</f>
        <v/>
      </c>
      <c r="R12" s="32">
        <f>IF(OR(P12="",Q12=""),"",ROUND(P12*$C$4+Q12*$C$5,2))</f>
        <v/>
      </c>
      <c r="S12" s="33">
        <f>IF(R12="","",INDEX($Z$5:$Z$9,MATCH(R12,$AA$5:$AA$9,1)))</f>
        <v/>
      </c>
      <c r="T12" s="33">
        <f>IF(OR(R12="",D12=""),"",INDEX($AA$14:$AC$16,4-D12,IF(R12&gt;=$C$6,3,IF(R12&gt;=$C$7,2,1))))</f>
        <v/>
      </c>
      <c r="U12" s="13">
        <f>IF(R12="","",INDEX($AB$5:$AB$9,MATCH(R12,$AA$5:$AA$9,1)))</f>
        <v/>
      </c>
      <c r="V12" s="34">
        <f>IF(OR(R12="",C12=""),"",C12*(1+U12))</f>
        <v/>
      </c>
      <c r="W12" s="34">
        <f>IF(OR(R12="",C12=""),"",C12*INDEX($AC$5:$AC$9,MATCH(R12,$AA$5:$AA$9,1)))</f>
        <v/>
      </c>
      <c r="Z12" s="12" t="inlineStr">
        <is>
          <t>9-box names</t>
        </is>
      </c>
      <c r="AA12" s="26" t="n"/>
      <c r="AB12" s="26" t="n"/>
      <c r="AC12" s="27" t="n"/>
    </row>
    <row r="13">
      <c r="A13" s="28" t="inlineStr">
        <is>
          <t>Khaled Al-Harbi</t>
        </is>
      </c>
      <c r="B13" s="20" t="inlineStr">
        <is>
          <t>Technician</t>
        </is>
      </c>
      <c r="C13" s="29" t="n">
        <v>6200</v>
      </c>
      <c r="D13" s="30" t="n">
        <v>2</v>
      </c>
      <c r="E13" s="30" t="n">
        <v>3</v>
      </c>
      <c r="F13" s="30" t="n">
        <v>4</v>
      </c>
      <c r="G13" s="30" t="n">
        <v>3</v>
      </c>
      <c r="H13" s="30" t="n">
        <v>4</v>
      </c>
      <c r="I13" s="30" t="n">
        <v>4</v>
      </c>
      <c r="J13" s="30" t="n">
        <v>3</v>
      </c>
      <c r="K13" s="30" t="n">
        <v>4</v>
      </c>
      <c r="L13" s="30" t="n">
        <v>3</v>
      </c>
      <c r="M13" s="30" t="n">
        <v>3</v>
      </c>
      <c r="N13" s="30" t="n">
        <v>4</v>
      </c>
      <c r="O13" s="30" t="n">
        <v>3</v>
      </c>
      <c r="P13" s="31">
        <f>IF(COUNT(E13:J13)&lt;6,"",SUMPRODUCT(E13:J13,$E$10:$J$10)/SUM($E$10:$J$10))</f>
        <v/>
      </c>
      <c r="Q13" s="31">
        <f>IF(COUNT(K13:O13)&lt;5,"",SUMPRODUCT(K13:O13,$K$10:$O$10)/SUM($K$10:$O$10))</f>
        <v/>
      </c>
      <c r="R13" s="32">
        <f>IF(OR(P13="",Q13=""),"",ROUND(P13*$C$4+Q13*$C$5,2))</f>
        <v/>
      </c>
      <c r="S13" s="33">
        <f>IF(R13="","",INDEX($Z$5:$Z$9,MATCH(R13,$AA$5:$AA$9,1)))</f>
        <v/>
      </c>
      <c r="T13" s="33">
        <f>IF(OR(R13="",D13=""),"",INDEX($AA$14:$AC$16,4-D13,IF(R13&gt;=$C$6,3,IF(R13&gt;=$C$7,2,1))))</f>
        <v/>
      </c>
      <c r="U13" s="13">
        <f>IF(R13="","",INDEX($AB$5:$AB$9,MATCH(R13,$AA$5:$AA$9,1)))</f>
        <v/>
      </c>
      <c r="V13" s="34">
        <f>IF(OR(R13="",C13=""),"",C13*(1+U13))</f>
        <v/>
      </c>
      <c r="W13" s="34">
        <f>IF(OR(R13="",C13=""),"",C13*INDEX($AC$5:$AC$9,MATCH(R13,$AA$5:$AA$9,1)))</f>
        <v/>
      </c>
      <c r="Z13" s="35" t="inlineStr">
        <is>
          <t>Potential ↓ / Performance →</t>
        </is>
      </c>
      <c r="AA13" s="36" t="inlineStr">
        <is>
          <t>Low</t>
        </is>
      </c>
      <c r="AB13" s="36" t="inlineStr">
        <is>
          <t>Mid</t>
        </is>
      </c>
      <c r="AC13" s="36" t="inlineStr">
        <is>
          <t>High</t>
        </is>
      </c>
    </row>
    <row r="14">
      <c r="A14" s="28" t="inlineStr">
        <is>
          <t>Saad Al-Qahtani</t>
        </is>
      </c>
      <c r="B14" s="20" t="inlineStr">
        <is>
          <t>Technician</t>
        </is>
      </c>
      <c r="C14" s="29" t="n">
        <v>5800</v>
      </c>
      <c r="D14" s="30" t="n">
        <v>3</v>
      </c>
      <c r="E14" s="30" t="n">
        <v>5</v>
      </c>
      <c r="F14" s="30" t="n">
        <v>4</v>
      </c>
      <c r="G14" s="30" t="n">
        <v>5</v>
      </c>
      <c r="H14" s="30" t="n">
        <v>4</v>
      </c>
      <c r="I14" s="30" t="n">
        <v>4</v>
      </c>
      <c r="J14" s="30" t="n">
        <v>5</v>
      </c>
      <c r="K14" s="30" t="n">
        <v>4</v>
      </c>
      <c r="L14" s="30" t="n">
        <v>4</v>
      </c>
      <c r="M14" s="30" t="n">
        <v>5</v>
      </c>
      <c r="N14" s="30" t="n">
        <v>4</v>
      </c>
      <c r="O14" s="30" t="n">
        <v>5</v>
      </c>
      <c r="P14" s="31">
        <f>IF(COUNT(E14:J14)&lt;6,"",SUMPRODUCT(E14:J14,$E$10:$J$10)/SUM($E$10:$J$10))</f>
        <v/>
      </c>
      <c r="Q14" s="31">
        <f>IF(COUNT(K14:O14)&lt;5,"",SUMPRODUCT(K14:O14,$K$10:$O$10)/SUM($K$10:$O$10))</f>
        <v/>
      </c>
      <c r="R14" s="32">
        <f>IF(OR(P14="",Q14=""),"",ROUND(P14*$C$4+Q14*$C$5,2))</f>
        <v/>
      </c>
      <c r="S14" s="33">
        <f>IF(R14="","",INDEX($Z$5:$Z$9,MATCH(R14,$AA$5:$AA$9,1)))</f>
        <v/>
      </c>
      <c r="T14" s="33">
        <f>IF(OR(R14="",D14=""),"",INDEX($AA$14:$AC$16,4-D14,IF(R14&gt;=$C$6,3,IF(R14&gt;=$C$7,2,1))))</f>
        <v/>
      </c>
      <c r="U14" s="13">
        <f>IF(R14="","",INDEX($AB$5:$AB$9,MATCH(R14,$AA$5:$AA$9,1)))</f>
        <v/>
      </c>
      <c r="V14" s="34">
        <f>IF(OR(R14="",C14=""),"",C14*(1+U14))</f>
        <v/>
      </c>
      <c r="W14" s="34">
        <f>IF(OR(R14="",C14=""),"",C14*INDEX($AC$5:$AC$9,MATCH(R14,$AA$5:$AA$9,1)))</f>
        <v/>
      </c>
      <c r="Z14" s="36" t="inlineStr">
        <is>
          <t>High potential</t>
        </is>
      </c>
      <c r="AA14" s="20" t="inlineStr">
        <is>
          <t>Rough diamond</t>
        </is>
      </c>
      <c r="AB14" s="20" t="inlineStr">
        <is>
          <t>High potential</t>
        </is>
      </c>
      <c r="AC14" s="20" t="inlineStr">
        <is>
          <t>Star</t>
        </is>
      </c>
    </row>
    <row r="15">
      <c r="A15" s="28" t="inlineStr">
        <is>
          <t>Majed Al-Shammari</t>
        </is>
      </c>
      <c r="B15" s="20" t="inlineStr">
        <is>
          <t>Sales rep</t>
        </is>
      </c>
      <c r="C15" s="29" t="n">
        <v>7400</v>
      </c>
      <c r="D15" s="30" t="n">
        <v>2</v>
      </c>
      <c r="E15" s="30" t="n">
        <v>4</v>
      </c>
      <c r="F15" s="30" t="n">
        <v>3</v>
      </c>
      <c r="G15" s="30" t="n">
        <v>4</v>
      </c>
      <c r="H15" s="30" t="n">
        <v>3</v>
      </c>
      <c r="I15" s="30" t="n">
        <v>4</v>
      </c>
      <c r="J15" s="30" t="n">
        <v>3</v>
      </c>
      <c r="K15" s="30" t="n">
        <v>4</v>
      </c>
      <c r="L15" s="30" t="n">
        <v>4</v>
      </c>
      <c r="M15" s="30" t="n">
        <v>3</v>
      </c>
      <c r="N15" s="30" t="n">
        <v>3</v>
      </c>
      <c r="O15" s="30" t="n">
        <v>3</v>
      </c>
      <c r="P15" s="31">
        <f>IF(COUNT(E15:J15)&lt;6,"",SUMPRODUCT(E15:J15,$E$10:$J$10)/SUM($E$10:$J$10))</f>
        <v/>
      </c>
      <c r="Q15" s="31">
        <f>IF(COUNT(K15:O15)&lt;5,"",SUMPRODUCT(K15:O15,$K$10:$O$10)/SUM($K$10:$O$10))</f>
        <v/>
      </c>
      <c r="R15" s="32">
        <f>IF(OR(P15="",Q15=""),"",ROUND(P15*$C$4+Q15*$C$5,2))</f>
        <v/>
      </c>
      <c r="S15" s="33">
        <f>IF(R15="","",INDEX($Z$5:$Z$9,MATCH(R15,$AA$5:$AA$9,1)))</f>
        <v/>
      </c>
      <c r="T15" s="33">
        <f>IF(OR(R15="",D15=""),"",INDEX($AA$14:$AC$16,4-D15,IF(R15&gt;=$C$6,3,IF(R15&gt;=$C$7,2,1))))</f>
        <v/>
      </c>
      <c r="U15" s="13">
        <f>IF(R15="","",INDEX($AB$5:$AB$9,MATCH(R15,$AA$5:$AA$9,1)))</f>
        <v/>
      </c>
      <c r="V15" s="34">
        <f>IF(OR(R15="",C15=""),"",C15*(1+U15))</f>
        <v/>
      </c>
      <c r="W15" s="34">
        <f>IF(OR(R15="",C15=""),"",C15*INDEX($AC$5:$AC$9,MATCH(R15,$AA$5:$AA$9,1)))</f>
        <v/>
      </c>
      <c r="Z15" s="36" t="inlineStr">
        <is>
          <t>Medium</t>
        </is>
      </c>
      <c r="AA15" s="20" t="inlineStr">
        <is>
          <t>Inconsistent</t>
        </is>
      </c>
      <c r="AB15" s="20" t="inlineStr">
        <is>
          <t>Core player</t>
        </is>
      </c>
      <c r="AC15" s="20" t="inlineStr">
        <is>
          <t>High performer</t>
        </is>
      </c>
    </row>
    <row r="16">
      <c r="A16" s="28" t="inlineStr">
        <is>
          <t>Fahad Al-Dosari</t>
        </is>
      </c>
      <c r="B16" s="20" t="inlineStr">
        <is>
          <t>Sales rep</t>
        </is>
      </c>
      <c r="C16" s="29" t="n">
        <v>5200</v>
      </c>
      <c r="D16" s="30" t="n">
        <v>1</v>
      </c>
      <c r="E16" s="30" t="n">
        <v>2</v>
      </c>
      <c r="F16" s="30" t="n">
        <v>3</v>
      </c>
      <c r="G16" s="30" t="n">
        <v>2</v>
      </c>
      <c r="H16" s="30" t="n">
        <v>3</v>
      </c>
      <c r="I16" s="30" t="n">
        <v>3</v>
      </c>
      <c r="J16" s="30" t="n">
        <v>2</v>
      </c>
      <c r="K16" s="30" t="n">
        <v>3</v>
      </c>
      <c r="L16" s="30" t="n">
        <v>2</v>
      </c>
      <c r="M16" s="30" t="n">
        <v>2</v>
      </c>
      <c r="N16" s="30" t="n">
        <v>3</v>
      </c>
      <c r="O16" s="30" t="n">
        <v>2</v>
      </c>
      <c r="P16" s="31">
        <f>IF(COUNT(E16:J16)&lt;6,"",SUMPRODUCT(E16:J16,$E$10:$J$10)/SUM($E$10:$J$10))</f>
        <v/>
      </c>
      <c r="Q16" s="31">
        <f>IF(COUNT(K16:O16)&lt;5,"",SUMPRODUCT(K16:O16,$K$10:$O$10)/SUM($K$10:$O$10))</f>
        <v/>
      </c>
      <c r="R16" s="32">
        <f>IF(OR(P16="",Q16=""),"",ROUND(P16*$C$4+Q16*$C$5,2))</f>
        <v/>
      </c>
      <c r="S16" s="33">
        <f>IF(R16="","",INDEX($Z$5:$Z$9,MATCH(R16,$AA$5:$AA$9,1)))</f>
        <v/>
      </c>
      <c r="T16" s="33">
        <f>IF(OR(R16="",D16=""),"",INDEX($AA$14:$AC$16,4-D16,IF(R16&gt;=$C$6,3,IF(R16&gt;=$C$7,2,1))))</f>
        <v/>
      </c>
      <c r="U16" s="13">
        <f>IF(R16="","",INDEX($AB$5:$AB$9,MATCH(R16,$AA$5:$AA$9,1)))</f>
        <v/>
      </c>
      <c r="V16" s="34">
        <f>IF(OR(R16="",C16=""),"",C16*(1+U16))</f>
        <v/>
      </c>
      <c r="W16" s="34">
        <f>IF(OR(R16="",C16=""),"",C16*INDEX($AC$5:$AC$9,MATCH(R16,$AA$5:$AA$9,1)))</f>
        <v/>
      </c>
      <c r="Z16" s="36" t="inlineStr">
        <is>
          <t>Low</t>
        </is>
      </c>
      <c r="AA16" s="20" t="inlineStr">
        <is>
          <t>Risk</t>
        </is>
      </c>
      <c r="AB16" s="20" t="inlineStr">
        <is>
          <t>Effective</t>
        </is>
      </c>
      <c r="AC16" s="20" t="inlineStr">
        <is>
          <t>Trusted pro</t>
        </is>
      </c>
    </row>
    <row r="17">
      <c r="A17" s="28" t="inlineStr">
        <is>
          <t>Omar Al-Zahrani</t>
        </is>
      </c>
      <c r="B17" s="20" t="inlineStr">
        <is>
          <t>Accountant</t>
        </is>
      </c>
      <c r="C17" s="29" t="n">
        <v>11000</v>
      </c>
      <c r="D17" s="30" t="n">
        <v>2</v>
      </c>
      <c r="E17" s="30" t="n">
        <v>5</v>
      </c>
      <c r="F17" s="30" t="n">
        <v>5</v>
      </c>
      <c r="G17" s="30" t="n">
        <v>4</v>
      </c>
      <c r="H17" s="30" t="n">
        <v>5</v>
      </c>
      <c r="I17" s="30" t="n">
        <v>4</v>
      </c>
      <c r="J17" s="30" t="n">
        <v>3</v>
      </c>
      <c r="K17" s="30" t="n">
        <v>4</v>
      </c>
      <c r="L17" s="30" t="n">
        <v>4</v>
      </c>
      <c r="M17" s="30" t="n">
        <v>4</v>
      </c>
      <c r="N17" s="30" t="n">
        <v>5</v>
      </c>
      <c r="O17" s="30" t="n">
        <v>3</v>
      </c>
      <c r="P17" s="31">
        <f>IF(COUNT(E17:J17)&lt;6,"",SUMPRODUCT(E17:J17,$E$10:$J$10)/SUM($E$10:$J$10))</f>
        <v/>
      </c>
      <c r="Q17" s="31">
        <f>IF(COUNT(K17:O17)&lt;5,"",SUMPRODUCT(K17:O17,$K$10:$O$10)/SUM($K$10:$O$10))</f>
        <v/>
      </c>
      <c r="R17" s="32">
        <f>IF(OR(P17="",Q17=""),"",ROUND(P17*$C$4+Q17*$C$5,2))</f>
        <v/>
      </c>
      <c r="S17" s="33">
        <f>IF(R17="","",INDEX($Z$5:$Z$9,MATCH(R17,$AA$5:$AA$9,1)))</f>
        <v/>
      </c>
      <c r="T17" s="33">
        <f>IF(OR(R17="",D17=""),"",INDEX($AA$14:$AC$16,4-D17,IF(R17&gt;=$C$6,3,IF(R17&gt;=$C$7,2,1))))</f>
        <v/>
      </c>
      <c r="U17" s="13">
        <f>IF(R17="","",INDEX($AB$5:$AB$9,MATCH(R17,$AA$5:$AA$9,1)))</f>
        <v/>
      </c>
      <c r="V17" s="34">
        <f>IF(OR(R17="",C17=""),"",C17*(1+U17))</f>
        <v/>
      </c>
      <c r="W17" s="34">
        <f>IF(OR(R17="",C17=""),"",C17*INDEX($AC$5:$AC$9,MATCH(R17,$AA$5:$AA$9,1)))</f>
        <v/>
      </c>
    </row>
    <row r="18">
      <c r="A18" s="28" t="inlineStr">
        <is>
          <t>Yousef Al-Mutairi</t>
        </is>
      </c>
      <c r="B18" s="20" t="inlineStr">
        <is>
          <t>Accountant</t>
        </is>
      </c>
      <c r="C18" s="29" t="n">
        <v>4800</v>
      </c>
      <c r="D18" s="30" t="n">
        <v>3</v>
      </c>
      <c r="E18" s="30" t="n">
        <v>3</v>
      </c>
      <c r="F18" s="30" t="n">
        <v>3</v>
      </c>
      <c r="G18" s="30" t="n">
        <v>4</v>
      </c>
      <c r="H18" s="30" t="n">
        <v>3</v>
      </c>
      <c r="I18" s="30" t="n">
        <v>3</v>
      </c>
      <c r="J18" s="30" t="n">
        <v>4</v>
      </c>
      <c r="K18" s="30" t="n">
        <v>3</v>
      </c>
      <c r="L18" s="30" t="n">
        <v>3</v>
      </c>
      <c r="M18" s="30" t="n">
        <v>4</v>
      </c>
      <c r="N18" s="30" t="n">
        <v>3</v>
      </c>
      <c r="O18" s="30" t="n">
        <v>5</v>
      </c>
      <c r="P18" s="31">
        <f>IF(COUNT(E18:J18)&lt;6,"",SUMPRODUCT(E18:J18,$E$10:$J$10)/SUM($E$10:$J$10))</f>
        <v/>
      </c>
      <c r="Q18" s="31">
        <f>IF(COUNT(K18:O18)&lt;5,"",SUMPRODUCT(K18:O18,$K$10:$O$10)/SUM($K$10:$O$10))</f>
        <v/>
      </c>
      <c r="R18" s="32">
        <f>IF(OR(P18="",Q18=""),"",ROUND(P18*$C$4+Q18*$C$5,2))</f>
        <v/>
      </c>
      <c r="S18" s="33">
        <f>IF(R18="","",INDEX($Z$5:$Z$9,MATCH(R18,$AA$5:$AA$9,1)))</f>
        <v/>
      </c>
      <c r="T18" s="33">
        <f>IF(OR(R18="",D18=""),"",INDEX($AA$14:$AC$16,4-D18,IF(R18&gt;=$C$6,3,IF(R18&gt;=$C$7,2,1))))</f>
        <v/>
      </c>
      <c r="U18" s="13">
        <f>IF(R18="","",INDEX($AB$5:$AB$9,MATCH(R18,$AA$5:$AA$9,1)))</f>
        <v/>
      </c>
      <c r="V18" s="34">
        <f>IF(OR(R18="",C18=""),"",C18*(1+U18))</f>
        <v/>
      </c>
      <c r="W18" s="34">
        <f>IF(OR(R18="",C18=""),"",C18*INDEX($AC$5:$AC$9,MATCH(R18,$AA$5:$AA$9,1)))</f>
        <v/>
      </c>
      <c r="Z18" s="12" t="inlineStr">
        <is>
          <t>Employees in each box</t>
        </is>
      </c>
      <c r="AA18" s="26" t="n"/>
      <c r="AB18" s="26" t="n"/>
      <c r="AC18" s="27" t="n"/>
    </row>
    <row r="19">
      <c r="A19" s="28" t="inlineStr">
        <is>
          <t>Badr Al-Subaie</t>
        </is>
      </c>
      <c r="B19" s="20" t="inlineStr">
        <is>
          <t>Storekeeper</t>
        </is>
      </c>
      <c r="C19" s="29" t="n">
        <v>4300</v>
      </c>
      <c r="D19" s="30" t="n">
        <v>1</v>
      </c>
      <c r="E19" s="30" t="n">
        <v>3</v>
      </c>
      <c r="F19" s="30" t="n">
        <v>3</v>
      </c>
      <c r="G19" s="30" t="n">
        <v>3</v>
      </c>
      <c r="H19" s="30" t="n">
        <v>2</v>
      </c>
      <c r="I19" s="30" t="n">
        <v>3</v>
      </c>
      <c r="J19" s="30" t="n">
        <v>2</v>
      </c>
      <c r="K19" s="30" t="n">
        <v>3</v>
      </c>
      <c r="L19" s="30" t="n">
        <v>3</v>
      </c>
      <c r="M19" s="30" t="n">
        <v>2</v>
      </c>
      <c r="N19" s="30" t="n">
        <v>3</v>
      </c>
      <c r="O19" s="30" t="n">
        <v>2</v>
      </c>
      <c r="P19" s="31">
        <f>IF(COUNT(E19:J19)&lt;6,"",SUMPRODUCT(E19:J19,$E$10:$J$10)/SUM($E$10:$J$10))</f>
        <v/>
      </c>
      <c r="Q19" s="31">
        <f>IF(COUNT(K19:O19)&lt;5,"",SUMPRODUCT(K19:O19,$K$10:$O$10)/SUM($K$10:$O$10))</f>
        <v/>
      </c>
      <c r="R19" s="32">
        <f>IF(OR(P19="",Q19=""),"",ROUND(P19*$C$4+Q19*$C$5,2))</f>
        <v/>
      </c>
      <c r="S19" s="33">
        <f>IF(R19="","",INDEX($Z$5:$Z$9,MATCH(R19,$AA$5:$AA$9,1)))</f>
        <v/>
      </c>
      <c r="T19" s="33">
        <f>IF(OR(R19="",D19=""),"",INDEX($AA$14:$AC$16,4-D19,IF(R19&gt;=$C$6,3,IF(R19&gt;=$C$7,2,1))))</f>
        <v/>
      </c>
      <c r="U19" s="13">
        <f>IF(R19="","",INDEX($AB$5:$AB$9,MATCH(R19,$AA$5:$AA$9,1)))</f>
        <v/>
      </c>
      <c r="V19" s="34">
        <f>IF(OR(R19="",C19=""),"",C19*(1+U19))</f>
        <v/>
      </c>
      <c r="W19" s="34">
        <f>IF(OR(R19="",C19=""),"",C19*INDEX($AC$5:$AC$9,MATCH(R19,$AA$5:$AA$9,1)))</f>
        <v/>
      </c>
      <c r="Z19" s="36" t="inlineStr">
        <is>
          <t>High potential</t>
        </is>
      </c>
      <c r="AA19" s="37">
        <f>COUNTIFS($D$12:$D$35,3,$R$12:$R$35,"&gt;="&amp;0,$R$12:$R$35,"&lt;"&amp;$C$7)</f>
        <v/>
      </c>
      <c r="AB19" s="37">
        <f>COUNTIFS($D$12:$D$35,3,$R$12:$R$35,"&gt;="&amp;$C$7,$R$12:$R$35,"&lt;"&amp;$C$6)</f>
        <v/>
      </c>
      <c r="AC19" s="37">
        <f>COUNTIFS($D$12:$D$35,3,$R$12:$R$35,"&gt;="&amp;$C$6,$R$12:$R$35,"&lt;"&amp;99)</f>
        <v/>
      </c>
    </row>
    <row r="20">
      <c r="A20" s="28" t="inlineStr">
        <is>
          <t>Turki Al-Anazi</t>
        </is>
      </c>
      <c r="B20" s="20" t="inlineStr">
        <is>
          <t>Storekeeper</t>
        </is>
      </c>
      <c r="C20" s="29" t="n">
        <v>3900</v>
      </c>
      <c r="D20" s="30" t="n">
        <v>2</v>
      </c>
      <c r="E20" s="30" t="n">
        <v>4</v>
      </c>
      <c r="F20" s="30" t="n">
        <v>4</v>
      </c>
      <c r="G20" s="30" t="n">
        <v>3</v>
      </c>
      <c r="H20" s="30" t="n">
        <v>4</v>
      </c>
      <c r="I20" s="30" t="n">
        <v>4</v>
      </c>
      <c r="J20" s="30" t="n">
        <v>3</v>
      </c>
      <c r="K20" s="30" t="n">
        <v>4</v>
      </c>
      <c r="L20" s="30" t="n">
        <v>3</v>
      </c>
      <c r="M20" s="30" t="n">
        <v>3</v>
      </c>
      <c r="N20" s="30" t="n">
        <v>4</v>
      </c>
      <c r="O20" s="30" t="n">
        <v>4</v>
      </c>
      <c r="P20" s="31">
        <f>IF(COUNT(E20:J20)&lt;6,"",SUMPRODUCT(E20:J20,$E$10:$J$10)/SUM($E$10:$J$10))</f>
        <v/>
      </c>
      <c r="Q20" s="31">
        <f>IF(COUNT(K20:O20)&lt;5,"",SUMPRODUCT(K20:O20,$K$10:$O$10)/SUM($K$10:$O$10))</f>
        <v/>
      </c>
      <c r="R20" s="32">
        <f>IF(OR(P20="",Q20=""),"",ROUND(P20*$C$4+Q20*$C$5,2))</f>
        <v/>
      </c>
      <c r="S20" s="33">
        <f>IF(R20="","",INDEX($Z$5:$Z$9,MATCH(R20,$AA$5:$AA$9,1)))</f>
        <v/>
      </c>
      <c r="T20" s="33">
        <f>IF(OR(R20="",D20=""),"",INDEX($AA$14:$AC$16,4-D20,IF(R20&gt;=$C$6,3,IF(R20&gt;=$C$7,2,1))))</f>
        <v/>
      </c>
      <c r="U20" s="13">
        <f>IF(R20="","",INDEX($AB$5:$AB$9,MATCH(R20,$AA$5:$AA$9,1)))</f>
        <v/>
      </c>
      <c r="V20" s="34">
        <f>IF(OR(R20="",C20=""),"",C20*(1+U20))</f>
        <v/>
      </c>
      <c r="W20" s="34">
        <f>IF(OR(R20="",C20=""),"",C20*INDEX($AC$5:$AC$9,MATCH(R20,$AA$5:$AA$9,1)))</f>
        <v/>
      </c>
      <c r="Z20" s="36" t="inlineStr">
        <is>
          <t>Medium</t>
        </is>
      </c>
      <c r="AA20" s="37">
        <f>COUNTIFS($D$12:$D$35,2,$R$12:$R$35,"&gt;="&amp;0,$R$12:$R$35,"&lt;"&amp;$C$7)</f>
        <v/>
      </c>
      <c r="AB20" s="37">
        <f>COUNTIFS($D$12:$D$35,2,$R$12:$R$35,"&gt;="&amp;$C$7,$R$12:$R$35,"&lt;"&amp;$C$6)</f>
        <v/>
      </c>
      <c r="AC20" s="37">
        <f>COUNTIFS($D$12:$D$35,2,$R$12:$R$35,"&gt;="&amp;$C$6,$R$12:$R$35,"&lt;"&amp;99)</f>
        <v/>
      </c>
    </row>
    <row r="21">
      <c r="A21" s="28" t="inlineStr">
        <is>
          <t>Nayef Al-Ghamdi</t>
        </is>
      </c>
      <c r="B21" s="20" t="inlineStr">
        <is>
          <t>Manager</t>
        </is>
      </c>
      <c r="C21" s="29" t="n">
        <v>13500</v>
      </c>
      <c r="D21" s="30" t="n">
        <v>2</v>
      </c>
      <c r="E21" s="30" t="n">
        <v>4</v>
      </c>
      <c r="F21" s="30" t="n">
        <v>4</v>
      </c>
      <c r="G21" s="30" t="n">
        <v>5</v>
      </c>
      <c r="H21" s="30" t="n">
        <v>4</v>
      </c>
      <c r="I21" s="30" t="n">
        <v>4</v>
      </c>
      <c r="J21" s="30" t="n">
        <v>4</v>
      </c>
      <c r="K21" s="30" t="n">
        <v>5</v>
      </c>
      <c r="L21" s="30" t="n">
        <v>5</v>
      </c>
      <c r="M21" s="30" t="n">
        <v>4</v>
      </c>
      <c r="N21" s="30" t="n">
        <v>4</v>
      </c>
      <c r="O21" s="30" t="n">
        <v>4</v>
      </c>
      <c r="P21" s="31">
        <f>IF(COUNT(E21:J21)&lt;6,"",SUMPRODUCT(E21:J21,$E$10:$J$10)/SUM($E$10:$J$10))</f>
        <v/>
      </c>
      <c r="Q21" s="31">
        <f>IF(COUNT(K21:O21)&lt;5,"",SUMPRODUCT(K21:O21,$K$10:$O$10)/SUM($K$10:$O$10))</f>
        <v/>
      </c>
      <c r="R21" s="32">
        <f>IF(OR(P21="",Q21=""),"",ROUND(P21*$C$4+Q21*$C$5,2))</f>
        <v/>
      </c>
      <c r="S21" s="33">
        <f>IF(R21="","",INDEX($Z$5:$Z$9,MATCH(R21,$AA$5:$AA$9,1)))</f>
        <v/>
      </c>
      <c r="T21" s="33">
        <f>IF(OR(R21="",D21=""),"",INDEX($AA$14:$AC$16,4-D21,IF(R21&gt;=$C$6,3,IF(R21&gt;=$C$7,2,1))))</f>
        <v/>
      </c>
      <c r="U21" s="13">
        <f>IF(R21="","",INDEX($AB$5:$AB$9,MATCH(R21,$AA$5:$AA$9,1)))</f>
        <v/>
      </c>
      <c r="V21" s="34">
        <f>IF(OR(R21="",C21=""),"",C21*(1+U21))</f>
        <v/>
      </c>
      <c r="W21" s="34">
        <f>IF(OR(R21="",C21=""),"",C21*INDEX($AC$5:$AC$9,MATCH(R21,$AA$5:$AA$9,1)))</f>
        <v/>
      </c>
      <c r="Z21" s="36" t="inlineStr">
        <is>
          <t>Low</t>
        </is>
      </c>
      <c r="AA21" s="37">
        <f>COUNTIFS($D$12:$D$35,1,$R$12:$R$35,"&gt;="&amp;0,$R$12:$R$35,"&lt;"&amp;$C$7)</f>
        <v/>
      </c>
      <c r="AB21" s="37">
        <f>COUNTIFS($D$12:$D$35,1,$R$12:$R$35,"&gt;="&amp;$C$7,$R$12:$R$35,"&lt;"&amp;$C$6)</f>
        <v/>
      </c>
      <c r="AC21" s="37">
        <f>COUNTIFS($D$12:$D$35,1,$R$12:$R$35,"&gt;="&amp;$C$6,$R$12:$R$35,"&lt;"&amp;99)</f>
        <v/>
      </c>
    </row>
    <row r="22">
      <c r="A22" s="28" t="inlineStr">
        <is>
          <t>Waleed Al-Buqami</t>
        </is>
      </c>
      <c r="B22" s="20" t="inlineStr">
        <is>
          <t>Technician</t>
        </is>
      </c>
      <c r="C22" s="29" t="n">
        <v>5000</v>
      </c>
      <c r="D22" s="30" t="n">
        <v>3</v>
      </c>
      <c r="E22" s="30" t="n">
        <v>3</v>
      </c>
      <c r="F22" s="30" t="n">
        <v>4</v>
      </c>
      <c r="G22" s="30" t="n">
        <v>3</v>
      </c>
      <c r="H22" s="30" t="n">
        <v>3</v>
      </c>
      <c r="I22" s="30" t="n">
        <v>4</v>
      </c>
      <c r="J22" s="30" t="n">
        <v>4</v>
      </c>
      <c r="K22" s="30" t="n">
        <v>4</v>
      </c>
      <c r="L22" s="30" t="n">
        <v>3</v>
      </c>
      <c r="M22" s="30" t="n">
        <v>4</v>
      </c>
      <c r="N22" s="30" t="n">
        <v>3</v>
      </c>
      <c r="O22" s="30" t="n">
        <v>5</v>
      </c>
      <c r="P22" s="31">
        <f>IF(COUNT(E22:J22)&lt;6,"",SUMPRODUCT(E22:J22,$E$10:$J$10)/SUM($E$10:$J$10))</f>
        <v/>
      </c>
      <c r="Q22" s="31">
        <f>IF(COUNT(K22:O22)&lt;5,"",SUMPRODUCT(K22:O22,$K$10:$O$10)/SUM($K$10:$O$10))</f>
        <v/>
      </c>
      <c r="R22" s="32">
        <f>IF(OR(P22="",Q22=""),"",ROUND(P22*$C$4+Q22*$C$5,2))</f>
        <v/>
      </c>
      <c r="S22" s="33">
        <f>IF(R22="","",INDEX($Z$5:$Z$9,MATCH(R22,$AA$5:$AA$9,1)))</f>
        <v/>
      </c>
      <c r="T22" s="33">
        <f>IF(OR(R22="",D22=""),"",INDEX($AA$14:$AC$16,4-D22,IF(R22&gt;=$C$6,3,IF(R22&gt;=$C$7,2,1))))</f>
        <v/>
      </c>
      <c r="U22" s="13">
        <f>IF(R22="","",INDEX($AB$5:$AB$9,MATCH(R22,$AA$5:$AA$9,1)))</f>
        <v/>
      </c>
      <c r="V22" s="34">
        <f>IF(OR(R22="",C22=""),"",C22*(1+U22))</f>
        <v/>
      </c>
      <c r="W22" s="34">
        <f>IF(OR(R22="",C22=""),"",C22*INDEX($AC$5:$AC$9,MATCH(R22,$AA$5:$AA$9,1)))</f>
        <v/>
      </c>
    </row>
    <row r="23">
      <c r="A23" s="28" t="inlineStr">
        <is>
          <t>Salman Al-Juhani</t>
        </is>
      </c>
      <c r="B23" s="20" t="inlineStr">
        <is>
          <t>Sales rep</t>
        </is>
      </c>
      <c r="C23" s="29" t="n">
        <v>6100</v>
      </c>
      <c r="D23" s="30" t="n">
        <v>1</v>
      </c>
      <c r="E23" s="30" t="n">
        <v>2</v>
      </c>
      <c r="F23" s="30" t="n">
        <v>2</v>
      </c>
      <c r="G23" s="30" t="n">
        <v>3</v>
      </c>
      <c r="H23" s="30" t="n">
        <v>2</v>
      </c>
      <c r="I23" s="30" t="n">
        <v>2</v>
      </c>
      <c r="J23" s="30" t="n">
        <v>2</v>
      </c>
      <c r="K23" s="30" t="n">
        <v>2</v>
      </c>
      <c r="L23" s="30" t="n">
        <v>3</v>
      </c>
      <c r="M23" s="30" t="n">
        <v>2</v>
      </c>
      <c r="N23" s="30" t="n">
        <v>2</v>
      </c>
      <c r="O23" s="30" t="n">
        <v>2</v>
      </c>
      <c r="P23" s="31">
        <f>IF(COUNT(E23:J23)&lt;6,"",SUMPRODUCT(E23:J23,$E$10:$J$10)/SUM($E$10:$J$10))</f>
        <v/>
      </c>
      <c r="Q23" s="31">
        <f>IF(COUNT(K23:O23)&lt;5,"",SUMPRODUCT(K23:O23,$K$10:$O$10)/SUM($K$10:$O$10))</f>
        <v/>
      </c>
      <c r="R23" s="32">
        <f>IF(OR(P23="",Q23=""),"",ROUND(P23*$C$4+Q23*$C$5,2))</f>
        <v/>
      </c>
      <c r="S23" s="33">
        <f>IF(R23="","",INDEX($Z$5:$Z$9,MATCH(R23,$AA$5:$AA$9,1)))</f>
        <v/>
      </c>
      <c r="T23" s="33">
        <f>IF(OR(R23="",D23=""),"",INDEX($AA$14:$AC$16,4-D23,IF(R23&gt;=$C$6,3,IF(R23&gt;=$C$7,2,1))))</f>
        <v/>
      </c>
      <c r="U23" s="13">
        <f>IF(R23="","",INDEX($AB$5:$AB$9,MATCH(R23,$AA$5:$AA$9,1)))</f>
        <v/>
      </c>
      <c r="V23" s="34">
        <f>IF(OR(R23="",C23=""),"",C23*(1+U23))</f>
        <v/>
      </c>
      <c r="W23" s="34">
        <f>IF(OR(R23="",C23=""),"",C23*INDEX($AC$5:$AC$9,MATCH(R23,$AA$5:$AA$9,1)))</f>
        <v/>
      </c>
    </row>
    <row r="24">
      <c r="A24" s="28" t="n"/>
      <c r="B24" s="20" t="n"/>
      <c r="C24" s="29" t="n"/>
      <c r="D24" s="30" t="n"/>
      <c r="E24" s="30" t="n"/>
      <c r="F24" s="30" t="n"/>
      <c r="G24" s="30" t="n"/>
      <c r="H24" s="30" t="n"/>
      <c r="I24" s="30" t="n"/>
      <c r="J24" s="30" t="n"/>
      <c r="K24" s="30" t="n"/>
      <c r="L24" s="30" t="n"/>
      <c r="M24" s="30" t="n"/>
      <c r="N24" s="30" t="n"/>
      <c r="O24" s="30" t="n"/>
      <c r="P24" s="31">
        <f>IF(COUNT(E24:J24)&lt;6,"",SUMPRODUCT(E24:J24,$E$10:$J$10)/SUM($E$10:$J$10))</f>
        <v/>
      </c>
      <c r="Q24" s="31">
        <f>IF(COUNT(K24:O24)&lt;5,"",SUMPRODUCT(K24:O24,$K$10:$O$10)/SUM($K$10:$O$10))</f>
        <v/>
      </c>
      <c r="R24" s="32">
        <f>IF(OR(P24="",Q24=""),"",ROUND(P24*$C$4+Q24*$C$5,2))</f>
        <v/>
      </c>
      <c r="S24" s="33">
        <f>IF(R24="","",INDEX($Z$5:$Z$9,MATCH(R24,$AA$5:$AA$9,1)))</f>
        <v/>
      </c>
      <c r="T24" s="33">
        <f>IF(OR(R24="",D24=""),"",INDEX($AA$14:$AC$16,4-D24,IF(R24&gt;=$C$6,3,IF(R24&gt;=$C$7,2,1))))</f>
        <v/>
      </c>
      <c r="U24" s="13">
        <f>IF(R24="","",INDEX($AB$5:$AB$9,MATCH(R24,$AA$5:$AA$9,1)))</f>
        <v/>
      </c>
      <c r="V24" s="34">
        <f>IF(OR(R24="",C24=""),"",C24*(1+U24))</f>
        <v/>
      </c>
      <c r="W24" s="34">
        <f>IF(OR(R24="",C24=""),"",C24*INDEX($AC$5:$AC$9,MATCH(R24,$AA$5:$AA$9,1)))</f>
        <v/>
      </c>
    </row>
    <row r="25">
      <c r="A25" s="28" t="n"/>
      <c r="B25" s="20" t="n"/>
      <c r="C25" s="29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  <c r="M25" s="30" t="n"/>
      <c r="N25" s="30" t="n"/>
      <c r="O25" s="30" t="n"/>
      <c r="P25" s="31">
        <f>IF(COUNT(E25:J25)&lt;6,"",SUMPRODUCT(E25:J25,$E$10:$J$10)/SUM($E$10:$J$10))</f>
        <v/>
      </c>
      <c r="Q25" s="31">
        <f>IF(COUNT(K25:O25)&lt;5,"",SUMPRODUCT(K25:O25,$K$10:$O$10)/SUM($K$10:$O$10))</f>
        <v/>
      </c>
      <c r="R25" s="32">
        <f>IF(OR(P25="",Q25=""),"",ROUND(P25*$C$4+Q25*$C$5,2))</f>
        <v/>
      </c>
      <c r="S25" s="33">
        <f>IF(R25="","",INDEX($Z$5:$Z$9,MATCH(R25,$AA$5:$AA$9,1)))</f>
        <v/>
      </c>
      <c r="T25" s="33">
        <f>IF(OR(R25="",D25=""),"",INDEX($AA$14:$AC$16,4-D25,IF(R25&gt;=$C$6,3,IF(R25&gt;=$C$7,2,1))))</f>
        <v/>
      </c>
      <c r="U25" s="13">
        <f>IF(R25="","",INDEX($AB$5:$AB$9,MATCH(R25,$AA$5:$AA$9,1)))</f>
        <v/>
      </c>
      <c r="V25" s="34">
        <f>IF(OR(R25="",C25=""),"",C25*(1+U25))</f>
        <v/>
      </c>
      <c r="W25" s="34">
        <f>IF(OR(R25="",C25=""),"",C25*INDEX($AC$5:$AC$9,MATCH(R25,$AA$5:$AA$9,1)))</f>
        <v/>
      </c>
    </row>
    <row r="26">
      <c r="A26" s="28" t="n"/>
      <c r="B26" s="20" t="n"/>
      <c r="C26" s="29" t="n"/>
      <c r="D26" s="30" t="n"/>
      <c r="E26" s="30" t="n"/>
      <c r="F26" s="30" t="n"/>
      <c r="G26" s="30" t="n"/>
      <c r="H26" s="30" t="n"/>
      <c r="I26" s="30" t="n"/>
      <c r="J26" s="30" t="n"/>
      <c r="K26" s="30" t="n"/>
      <c r="L26" s="30" t="n"/>
      <c r="M26" s="30" t="n"/>
      <c r="N26" s="30" t="n"/>
      <c r="O26" s="30" t="n"/>
      <c r="P26" s="31">
        <f>IF(COUNT(E26:J26)&lt;6,"",SUMPRODUCT(E26:J26,$E$10:$J$10)/SUM($E$10:$J$10))</f>
        <v/>
      </c>
      <c r="Q26" s="31">
        <f>IF(COUNT(K26:O26)&lt;5,"",SUMPRODUCT(K26:O26,$K$10:$O$10)/SUM($K$10:$O$10))</f>
        <v/>
      </c>
      <c r="R26" s="32">
        <f>IF(OR(P26="",Q26=""),"",ROUND(P26*$C$4+Q26*$C$5,2))</f>
        <v/>
      </c>
      <c r="S26" s="33">
        <f>IF(R26="","",INDEX($Z$5:$Z$9,MATCH(R26,$AA$5:$AA$9,1)))</f>
        <v/>
      </c>
      <c r="T26" s="33">
        <f>IF(OR(R26="",D26=""),"",INDEX($AA$14:$AC$16,4-D26,IF(R26&gt;=$C$6,3,IF(R26&gt;=$C$7,2,1))))</f>
        <v/>
      </c>
      <c r="U26" s="13">
        <f>IF(R26="","",INDEX($AB$5:$AB$9,MATCH(R26,$AA$5:$AA$9,1)))</f>
        <v/>
      </c>
      <c r="V26" s="34">
        <f>IF(OR(R26="",C26=""),"",C26*(1+U26))</f>
        <v/>
      </c>
      <c r="W26" s="34">
        <f>IF(OR(R26="",C26=""),"",C26*INDEX($AC$5:$AC$9,MATCH(R26,$AA$5:$AA$9,1)))</f>
        <v/>
      </c>
    </row>
    <row r="27">
      <c r="A27" s="28" t="n"/>
      <c r="B27" s="20" t="n"/>
      <c r="C27" s="29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  <c r="M27" s="30" t="n"/>
      <c r="N27" s="30" t="n"/>
      <c r="O27" s="30" t="n"/>
      <c r="P27" s="31">
        <f>IF(COUNT(E27:J27)&lt;6,"",SUMPRODUCT(E27:J27,$E$10:$J$10)/SUM($E$10:$J$10))</f>
        <v/>
      </c>
      <c r="Q27" s="31">
        <f>IF(COUNT(K27:O27)&lt;5,"",SUMPRODUCT(K27:O27,$K$10:$O$10)/SUM($K$10:$O$10))</f>
        <v/>
      </c>
      <c r="R27" s="32">
        <f>IF(OR(P27="",Q27=""),"",ROUND(P27*$C$4+Q27*$C$5,2))</f>
        <v/>
      </c>
      <c r="S27" s="33">
        <f>IF(R27="","",INDEX($Z$5:$Z$9,MATCH(R27,$AA$5:$AA$9,1)))</f>
        <v/>
      </c>
      <c r="T27" s="33">
        <f>IF(OR(R27="",D27=""),"",INDEX($AA$14:$AC$16,4-D27,IF(R27&gt;=$C$6,3,IF(R27&gt;=$C$7,2,1))))</f>
        <v/>
      </c>
      <c r="U27" s="13">
        <f>IF(R27="","",INDEX($AB$5:$AB$9,MATCH(R27,$AA$5:$AA$9,1)))</f>
        <v/>
      </c>
      <c r="V27" s="34">
        <f>IF(OR(R27="",C27=""),"",C27*(1+U27))</f>
        <v/>
      </c>
      <c r="W27" s="34">
        <f>IF(OR(R27="",C27=""),"",C27*INDEX($AC$5:$AC$9,MATCH(R27,$AA$5:$AA$9,1)))</f>
        <v/>
      </c>
    </row>
    <row r="28">
      <c r="A28" s="28" t="n"/>
      <c r="B28" s="20" t="n"/>
      <c r="C28" s="29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1">
        <f>IF(COUNT(E28:J28)&lt;6,"",SUMPRODUCT(E28:J28,$E$10:$J$10)/SUM($E$10:$J$10))</f>
        <v/>
      </c>
      <c r="Q28" s="31">
        <f>IF(COUNT(K28:O28)&lt;5,"",SUMPRODUCT(K28:O28,$K$10:$O$10)/SUM($K$10:$O$10))</f>
        <v/>
      </c>
      <c r="R28" s="32">
        <f>IF(OR(P28="",Q28=""),"",ROUND(P28*$C$4+Q28*$C$5,2))</f>
        <v/>
      </c>
      <c r="S28" s="33">
        <f>IF(R28="","",INDEX($Z$5:$Z$9,MATCH(R28,$AA$5:$AA$9,1)))</f>
        <v/>
      </c>
      <c r="T28" s="33">
        <f>IF(OR(R28="",D28=""),"",INDEX($AA$14:$AC$16,4-D28,IF(R28&gt;=$C$6,3,IF(R28&gt;=$C$7,2,1))))</f>
        <v/>
      </c>
      <c r="U28" s="13">
        <f>IF(R28="","",INDEX($AB$5:$AB$9,MATCH(R28,$AA$5:$AA$9,1)))</f>
        <v/>
      </c>
      <c r="V28" s="34">
        <f>IF(OR(R28="",C28=""),"",C28*(1+U28))</f>
        <v/>
      </c>
      <c r="W28" s="34">
        <f>IF(OR(R28="",C28=""),"",C28*INDEX($AC$5:$AC$9,MATCH(R28,$AA$5:$AA$9,1)))</f>
        <v/>
      </c>
    </row>
    <row r="29">
      <c r="A29" s="28" t="n"/>
      <c r="B29" s="20" t="n"/>
      <c r="C29" s="29" t="n"/>
      <c r="D29" s="30" t="n"/>
      <c r="E29" s="30" t="n"/>
      <c r="F29" s="30" t="n"/>
      <c r="G29" s="30" t="n"/>
      <c r="H29" s="30" t="n"/>
      <c r="I29" s="30" t="n"/>
      <c r="J29" s="30" t="n"/>
      <c r="K29" s="30" t="n"/>
      <c r="L29" s="30" t="n"/>
      <c r="M29" s="30" t="n"/>
      <c r="N29" s="30" t="n"/>
      <c r="O29" s="30" t="n"/>
      <c r="P29" s="31">
        <f>IF(COUNT(E29:J29)&lt;6,"",SUMPRODUCT(E29:J29,$E$10:$J$10)/SUM($E$10:$J$10))</f>
        <v/>
      </c>
      <c r="Q29" s="31">
        <f>IF(COUNT(K29:O29)&lt;5,"",SUMPRODUCT(K29:O29,$K$10:$O$10)/SUM($K$10:$O$10))</f>
        <v/>
      </c>
      <c r="R29" s="32">
        <f>IF(OR(P29="",Q29=""),"",ROUND(P29*$C$4+Q29*$C$5,2))</f>
        <v/>
      </c>
      <c r="S29" s="33">
        <f>IF(R29="","",INDEX($Z$5:$Z$9,MATCH(R29,$AA$5:$AA$9,1)))</f>
        <v/>
      </c>
      <c r="T29" s="33">
        <f>IF(OR(R29="",D29=""),"",INDEX($AA$14:$AC$16,4-D29,IF(R29&gt;=$C$6,3,IF(R29&gt;=$C$7,2,1))))</f>
        <v/>
      </c>
      <c r="U29" s="13">
        <f>IF(R29="","",INDEX($AB$5:$AB$9,MATCH(R29,$AA$5:$AA$9,1)))</f>
        <v/>
      </c>
      <c r="V29" s="34">
        <f>IF(OR(R29="",C29=""),"",C29*(1+U29))</f>
        <v/>
      </c>
      <c r="W29" s="34">
        <f>IF(OR(R29="",C29=""),"",C29*INDEX($AC$5:$AC$9,MATCH(R29,$AA$5:$AA$9,1)))</f>
        <v/>
      </c>
    </row>
    <row r="30">
      <c r="A30" s="28" t="n"/>
      <c r="B30" s="20" t="n"/>
      <c r="C30" s="29" t="n"/>
      <c r="D30" s="30" t="n"/>
      <c r="E30" s="30" t="n"/>
      <c r="F30" s="30" t="n"/>
      <c r="G30" s="30" t="n"/>
      <c r="H30" s="30" t="n"/>
      <c r="I30" s="30" t="n"/>
      <c r="J30" s="30" t="n"/>
      <c r="K30" s="30" t="n"/>
      <c r="L30" s="30" t="n"/>
      <c r="M30" s="30" t="n"/>
      <c r="N30" s="30" t="n"/>
      <c r="O30" s="30" t="n"/>
      <c r="P30" s="31">
        <f>IF(COUNT(E30:J30)&lt;6,"",SUMPRODUCT(E30:J30,$E$10:$J$10)/SUM($E$10:$J$10))</f>
        <v/>
      </c>
      <c r="Q30" s="31">
        <f>IF(COUNT(K30:O30)&lt;5,"",SUMPRODUCT(K30:O30,$K$10:$O$10)/SUM($K$10:$O$10))</f>
        <v/>
      </c>
      <c r="R30" s="32">
        <f>IF(OR(P30="",Q30=""),"",ROUND(P30*$C$4+Q30*$C$5,2))</f>
        <v/>
      </c>
      <c r="S30" s="33">
        <f>IF(R30="","",INDEX($Z$5:$Z$9,MATCH(R30,$AA$5:$AA$9,1)))</f>
        <v/>
      </c>
      <c r="T30" s="33">
        <f>IF(OR(R30="",D30=""),"",INDEX($AA$14:$AC$16,4-D30,IF(R30&gt;=$C$6,3,IF(R30&gt;=$C$7,2,1))))</f>
        <v/>
      </c>
      <c r="U30" s="13">
        <f>IF(R30="","",INDEX($AB$5:$AB$9,MATCH(R30,$AA$5:$AA$9,1)))</f>
        <v/>
      </c>
      <c r="V30" s="34">
        <f>IF(OR(R30="",C30=""),"",C30*(1+U30))</f>
        <v/>
      </c>
      <c r="W30" s="34">
        <f>IF(OR(R30="",C30=""),"",C30*INDEX($AC$5:$AC$9,MATCH(R30,$AA$5:$AA$9,1)))</f>
        <v/>
      </c>
    </row>
    <row r="31">
      <c r="A31" s="28" t="n"/>
      <c r="B31" s="20" t="n"/>
      <c r="C31" s="29" t="n"/>
      <c r="D31" s="30" t="n"/>
      <c r="E31" s="30" t="n"/>
      <c r="F31" s="30" t="n"/>
      <c r="G31" s="30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1">
        <f>IF(COUNT(E31:J31)&lt;6,"",SUMPRODUCT(E31:J31,$E$10:$J$10)/SUM($E$10:$J$10))</f>
        <v/>
      </c>
      <c r="Q31" s="31">
        <f>IF(COUNT(K31:O31)&lt;5,"",SUMPRODUCT(K31:O31,$K$10:$O$10)/SUM($K$10:$O$10))</f>
        <v/>
      </c>
      <c r="R31" s="32">
        <f>IF(OR(P31="",Q31=""),"",ROUND(P31*$C$4+Q31*$C$5,2))</f>
        <v/>
      </c>
      <c r="S31" s="33">
        <f>IF(R31="","",INDEX($Z$5:$Z$9,MATCH(R31,$AA$5:$AA$9,1)))</f>
        <v/>
      </c>
      <c r="T31" s="33">
        <f>IF(OR(R31="",D31=""),"",INDEX($AA$14:$AC$16,4-D31,IF(R31&gt;=$C$6,3,IF(R31&gt;=$C$7,2,1))))</f>
        <v/>
      </c>
      <c r="U31" s="13">
        <f>IF(R31="","",INDEX($AB$5:$AB$9,MATCH(R31,$AA$5:$AA$9,1)))</f>
        <v/>
      </c>
      <c r="V31" s="34">
        <f>IF(OR(R31="",C31=""),"",C31*(1+U31))</f>
        <v/>
      </c>
      <c r="W31" s="34">
        <f>IF(OR(R31="",C31=""),"",C31*INDEX($AC$5:$AC$9,MATCH(R31,$AA$5:$AA$9,1)))</f>
        <v/>
      </c>
    </row>
    <row r="32">
      <c r="A32" s="28" t="n"/>
      <c r="B32" s="20" t="n"/>
      <c r="C32" s="29" t="n"/>
      <c r="D32" s="30" t="n"/>
      <c r="E32" s="30" t="n"/>
      <c r="F32" s="30" t="n"/>
      <c r="G32" s="30" t="n"/>
      <c r="H32" s="30" t="n"/>
      <c r="I32" s="30" t="n"/>
      <c r="J32" s="30" t="n"/>
      <c r="K32" s="30" t="n"/>
      <c r="L32" s="30" t="n"/>
      <c r="M32" s="30" t="n"/>
      <c r="N32" s="30" t="n"/>
      <c r="O32" s="30" t="n"/>
      <c r="P32" s="31">
        <f>IF(COUNT(E32:J32)&lt;6,"",SUMPRODUCT(E32:J32,$E$10:$J$10)/SUM($E$10:$J$10))</f>
        <v/>
      </c>
      <c r="Q32" s="31">
        <f>IF(COUNT(K32:O32)&lt;5,"",SUMPRODUCT(K32:O32,$K$10:$O$10)/SUM($K$10:$O$10))</f>
        <v/>
      </c>
      <c r="R32" s="32">
        <f>IF(OR(P32="",Q32=""),"",ROUND(P32*$C$4+Q32*$C$5,2))</f>
        <v/>
      </c>
      <c r="S32" s="33">
        <f>IF(R32="","",INDEX($Z$5:$Z$9,MATCH(R32,$AA$5:$AA$9,1)))</f>
        <v/>
      </c>
      <c r="T32" s="33">
        <f>IF(OR(R32="",D32=""),"",INDEX($AA$14:$AC$16,4-D32,IF(R32&gt;=$C$6,3,IF(R32&gt;=$C$7,2,1))))</f>
        <v/>
      </c>
      <c r="U32" s="13">
        <f>IF(R32="","",INDEX($AB$5:$AB$9,MATCH(R32,$AA$5:$AA$9,1)))</f>
        <v/>
      </c>
      <c r="V32" s="34">
        <f>IF(OR(R32="",C32=""),"",C32*(1+U32))</f>
        <v/>
      </c>
      <c r="W32" s="34">
        <f>IF(OR(R32="",C32=""),"",C32*INDEX($AC$5:$AC$9,MATCH(R32,$AA$5:$AA$9,1)))</f>
        <v/>
      </c>
    </row>
    <row r="33">
      <c r="A33" s="28" t="n"/>
      <c r="B33" s="20" t="n"/>
      <c r="C33" s="29" t="n"/>
      <c r="D33" s="30" t="n"/>
      <c r="E33" s="30" t="n"/>
      <c r="F33" s="30" t="n"/>
      <c r="G33" s="30" t="n"/>
      <c r="H33" s="30" t="n"/>
      <c r="I33" s="30" t="n"/>
      <c r="J33" s="30" t="n"/>
      <c r="K33" s="30" t="n"/>
      <c r="L33" s="30" t="n"/>
      <c r="M33" s="30" t="n"/>
      <c r="N33" s="30" t="n"/>
      <c r="O33" s="30" t="n"/>
      <c r="P33" s="31">
        <f>IF(COUNT(E33:J33)&lt;6,"",SUMPRODUCT(E33:J33,$E$10:$J$10)/SUM($E$10:$J$10))</f>
        <v/>
      </c>
      <c r="Q33" s="31">
        <f>IF(COUNT(K33:O33)&lt;5,"",SUMPRODUCT(K33:O33,$K$10:$O$10)/SUM($K$10:$O$10))</f>
        <v/>
      </c>
      <c r="R33" s="32">
        <f>IF(OR(P33="",Q33=""),"",ROUND(P33*$C$4+Q33*$C$5,2))</f>
        <v/>
      </c>
      <c r="S33" s="33">
        <f>IF(R33="","",INDEX($Z$5:$Z$9,MATCH(R33,$AA$5:$AA$9,1)))</f>
        <v/>
      </c>
      <c r="T33" s="33">
        <f>IF(OR(R33="",D33=""),"",INDEX($AA$14:$AC$16,4-D33,IF(R33&gt;=$C$6,3,IF(R33&gt;=$C$7,2,1))))</f>
        <v/>
      </c>
      <c r="U33" s="13">
        <f>IF(R33="","",INDEX($AB$5:$AB$9,MATCH(R33,$AA$5:$AA$9,1)))</f>
        <v/>
      </c>
      <c r="V33" s="34">
        <f>IF(OR(R33="",C33=""),"",C33*(1+U33))</f>
        <v/>
      </c>
      <c r="W33" s="34">
        <f>IF(OR(R33="",C33=""),"",C33*INDEX($AC$5:$AC$9,MATCH(R33,$AA$5:$AA$9,1)))</f>
        <v/>
      </c>
    </row>
    <row r="34">
      <c r="A34" s="28" t="n"/>
      <c r="B34" s="20" t="n"/>
      <c r="C34" s="29" t="n"/>
      <c r="D34" s="30" t="n"/>
      <c r="E34" s="30" t="n"/>
      <c r="F34" s="30" t="n"/>
      <c r="G34" s="30" t="n"/>
      <c r="H34" s="30" t="n"/>
      <c r="I34" s="30" t="n"/>
      <c r="J34" s="30" t="n"/>
      <c r="K34" s="30" t="n"/>
      <c r="L34" s="30" t="n"/>
      <c r="M34" s="30" t="n"/>
      <c r="N34" s="30" t="n"/>
      <c r="O34" s="30" t="n"/>
      <c r="P34" s="31">
        <f>IF(COUNT(E34:J34)&lt;6,"",SUMPRODUCT(E34:J34,$E$10:$J$10)/SUM($E$10:$J$10))</f>
        <v/>
      </c>
      <c r="Q34" s="31">
        <f>IF(COUNT(K34:O34)&lt;5,"",SUMPRODUCT(K34:O34,$K$10:$O$10)/SUM($K$10:$O$10))</f>
        <v/>
      </c>
      <c r="R34" s="32">
        <f>IF(OR(P34="",Q34=""),"",ROUND(P34*$C$4+Q34*$C$5,2))</f>
        <v/>
      </c>
      <c r="S34" s="33">
        <f>IF(R34="","",INDEX($Z$5:$Z$9,MATCH(R34,$AA$5:$AA$9,1)))</f>
        <v/>
      </c>
      <c r="T34" s="33">
        <f>IF(OR(R34="",D34=""),"",INDEX($AA$14:$AC$16,4-D34,IF(R34&gt;=$C$6,3,IF(R34&gt;=$C$7,2,1))))</f>
        <v/>
      </c>
      <c r="U34" s="13">
        <f>IF(R34="","",INDEX($AB$5:$AB$9,MATCH(R34,$AA$5:$AA$9,1)))</f>
        <v/>
      </c>
      <c r="V34" s="34">
        <f>IF(OR(R34="",C34=""),"",C34*(1+U34))</f>
        <v/>
      </c>
      <c r="W34" s="34">
        <f>IF(OR(R34="",C34=""),"",C34*INDEX($AC$5:$AC$9,MATCH(R34,$AA$5:$AA$9,1)))</f>
        <v/>
      </c>
    </row>
    <row r="35">
      <c r="A35" s="28" t="n"/>
      <c r="B35" s="20" t="n"/>
      <c r="C35" s="29" t="n"/>
      <c r="D35" s="30" t="n"/>
      <c r="E35" s="30" t="n"/>
      <c r="F35" s="30" t="n"/>
      <c r="G35" s="30" t="n"/>
      <c r="H35" s="30" t="n"/>
      <c r="I35" s="30" t="n"/>
      <c r="J35" s="30" t="n"/>
      <c r="K35" s="30" t="n"/>
      <c r="L35" s="30" t="n"/>
      <c r="M35" s="30" t="n"/>
      <c r="N35" s="30" t="n"/>
      <c r="O35" s="30" t="n"/>
      <c r="P35" s="31">
        <f>IF(COUNT(E35:J35)&lt;6,"",SUMPRODUCT(E35:J35,$E$10:$J$10)/SUM($E$10:$J$10))</f>
        <v/>
      </c>
      <c r="Q35" s="31">
        <f>IF(COUNT(K35:O35)&lt;5,"",SUMPRODUCT(K35:O35,$K$10:$O$10)/SUM($K$10:$O$10))</f>
        <v/>
      </c>
      <c r="R35" s="32">
        <f>IF(OR(P35="",Q35=""),"",ROUND(P35*$C$4+Q35*$C$5,2))</f>
        <v/>
      </c>
      <c r="S35" s="33">
        <f>IF(R35="","",INDEX($Z$5:$Z$9,MATCH(R35,$AA$5:$AA$9,1)))</f>
        <v/>
      </c>
      <c r="T35" s="33">
        <f>IF(OR(R35="",D35=""),"",INDEX($AA$14:$AC$16,4-D35,IF(R35&gt;=$C$6,3,IF(R35&gt;=$C$7,2,1))))</f>
        <v/>
      </c>
      <c r="U35" s="13">
        <f>IF(R35="","",INDEX($AB$5:$AB$9,MATCH(R35,$AA$5:$AA$9,1)))</f>
        <v/>
      </c>
      <c r="V35" s="34">
        <f>IF(OR(R35="",C35=""),"",C35*(1+U35))</f>
        <v/>
      </c>
      <c r="W35" s="34">
        <f>IF(OR(R35="",C35=""),"",C35*INDEX($AC$5:$AC$9,MATCH(R35,$AA$5:$AA$9,1)))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</row>
    <row r="38">
      <c r="A38" s="38" t="inlineStr">
        <is>
          <t>Rating distribution</t>
        </is>
      </c>
      <c r="B38" s="12" t="inlineStr">
        <is>
          <t>Count</t>
        </is>
      </c>
      <c r="C38" s="12" t="inlineStr">
        <is>
          <t>%</t>
        </is>
      </c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</row>
    <row r="39">
      <c r="A39" s="6">
        <f>INDEX($Z$5:$Z$9,5)</f>
        <v/>
      </c>
      <c r="B39" s="39">
        <f>COUNTIF($S$12:$S$35,A39)</f>
        <v/>
      </c>
      <c r="C39" s="13">
        <f>IFERROR(B39/COUNT($R$12:$R$35),0)</f>
        <v/>
      </c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</row>
    <row r="40">
      <c r="A40" s="6">
        <f>INDEX($Z$5:$Z$9,4)</f>
        <v/>
      </c>
      <c r="B40" s="39">
        <f>COUNTIF($S$12:$S$35,A40)</f>
        <v/>
      </c>
      <c r="C40" s="13">
        <f>IFERROR(B40/COUNT($R$12:$R$35),0)</f>
        <v/>
      </c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</row>
    <row r="41">
      <c r="A41" s="6">
        <f>INDEX($Z$5:$Z$9,3)</f>
        <v/>
      </c>
      <c r="B41" s="39">
        <f>COUNTIF($S$12:$S$35,A41)</f>
        <v/>
      </c>
      <c r="C41" s="13">
        <f>IFERROR(B41/COUNT($R$12:$R$35),0)</f>
        <v/>
      </c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</row>
    <row r="42">
      <c r="A42" s="6">
        <f>INDEX($Z$5:$Z$9,2)</f>
        <v/>
      </c>
      <c r="B42" s="39">
        <f>COUNTIF($S$12:$S$35,A42)</f>
        <v/>
      </c>
      <c r="C42" s="13">
        <f>IFERROR(B42/COUNT($R$12:$R$35),0)</f>
        <v/>
      </c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</row>
    <row r="43">
      <c r="A43" s="6">
        <f>INDEX($Z$5:$Z$9,1)</f>
        <v/>
      </c>
      <c r="B43" s="39">
        <f>COUNTIF($S$12:$S$35,A43)</f>
        <v/>
      </c>
      <c r="C43" s="13">
        <f>IFERROR(B43/COUNT($R$12:$R$35),0)</f>
        <v/>
      </c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9">
    <mergeCell ref="T8:W8"/>
    <mergeCell ref="T7:W7"/>
    <mergeCell ref="A6:B6"/>
    <mergeCell ref="H5:K5"/>
    <mergeCell ref="P5:S5"/>
    <mergeCell ref="A1:W1"/>
    <mergeCell ref="A7:B7"/>
    <mergeCell ref="P4:S4"/>
    <mergeCell ref="T5:W5"/>
    <mergeCell ref="H4:K4"/>
    <mergeCell ref="T4:W4"/>
    <mergeCell ref="A5:B5"/>
    <mergeCell ref="A3:W3"/>
    <mergeCell ref="A4:B4"/>
    <mergeCell ref="L5:O5"/>
    <mergeCell ref="Z18:AC18"/>
    <mergeCell ref="P10:R10"/>
    <mergeCell ref="Z12:AC12"/>
    <mergeCell ref="L4:O4"/>
  </mergeCells>
  <conditionalFormatting sqref="R12:R35">
    <cfRule type="dataBar" priority="1">
      <dataBar showValue="1">
        <cfvo type="num" val="0"/>
        <cfvo type="max"/>
        <color rgb="00D9833F"/>
      </dataBar>
    </cfRule>
  </conditionalFormatting>
  <conditionalFormatting sqref="E12:O35">
    <cfRule type="expression" priority="2" dxfId="0">
      <formula>AND(E12&lt;&gt;"",E12&lt;=2)</formula>
    </cfRule>
    <cfRule type="expression" priority="3" dxfId="1">
      <formula>AND(E12&lt;&gt;"",E12&gt;=5)</formula>
    </cfRule>
  </conditionalFormatting>
  <conditionalFormatting sqref="S12:S35">
    <cfRule type="expression" priority="4" dxfId="2">
      <formula>S12=INDEX($Z$5:$Z$9,5)</formula>
    </cfRule>
    <cfRule type="expression" priority="5" dxfId="0">
      <formula>OR(S12=INDEX($Z$5:$Z$9,1),S12=INDEX($Z$5:$Z$9,2))</formula>
    </cfRule>
  </conditionalFormatting>
  <conditionalFormatting sqref="AA19:AC21">
    <cfRule type="expression" priority="6" dxfId="3">
      <formula>AA19&gt;0</formula>
    </cfRule>
  </conditionalFormatting>
  <conditionalFormatting sqref="B39:B43">
    <cfRule type="dataBar" priority="7">
      <dataBar showValue="1">
        <cfvo type="num" val="0"/>
        <cfvo type="max"/>
        <color rgb="00D9833F"/>
      </dataBar>
    </cfRule>
  </conditionalFormatting>
  <dataValidations count="10">
    <dataValidation sqref="AA5:AA9" showDropDown="0" showInputMessage="0" showErrorMessage="1" allowBlank="1" errorTitle="Sheetaky" error="Enter a number between 0 and 5" type="decimal" operator="between">
      <formula1>0</formula1>
      <formula2>5</formula2>
    </dataValidation>
    <dataValidation sqref="AB5:AB9" showDropDown="0" showInputMessage="0" showErrorMessage="1" allowBlank="1" errorTitle="Sheetaky" error="Enter a number between 0 and 1" type="decimal" operator="between">
      <formula1>0</formula1>
      <formula2>1</formula2>
    </dataValidation>
    <dataValidation sqref="AC5:AC9" showDropDown="0" showInputMessage="0" showErrorMessage="1" allowBlank="1" errorTitle="Sheetaky" error="Enter a number between 0 and 12" type="decimal" operator="between">
      <formula1>0</formula1>
      <formula2>12</formula2>
    </dataValidation>
    <dataValidation sqref="C4" showDropDown="0" showInputMessage="0" showErrorMessage="1" allowBlank="1" errorTitle="Sheetaky" error="Enter a number between 0 and 1" type="decimal" operator="between">
      <formula1>0</formula1>
      <formula2>1</formula2>
    </dataValidation>
    <dataValidation sqref="C6" showDropDown="0" showInputMessage="0" showErrorMessage="1" allowBlank="1" errorTitle="Sheetaky" error="Enter a number between 1 and 5" type="decimal" operator="between">
      <formula1>1</formula1>
      <formula2>5</formula2>
    </dataValidation>
    <dataValidation sqref="C7" showDropDown="0" showInputMessage="0" showErrorMessage="1" allowBlank="1" errorTitle="Sheetaky" error="Enter a number between 1 and 5" type="decimal" operator="between">
      <formula1>1</formula1>
      <formula2>5</formula2>
    </dataValidation>
    <dataValidation sqref="E10:O10" showDropDown="0" showInputMessage="0" showErrorMessage="1" allowBlank="1" errorTitle="Sheetaky" error="Enter a number between 0 and 1" type="decimal" operator="between">
      <formula1>0</formula1>
      <formula2>1</formula2>
    </dataValidation>
    <dataValidation sqref="E12:O35" showDropDown="0" showInputMessage="0" showErrorMessage="1" allowBlank="1" errorTitle="Sheetaky" error="Enter a number between 1 and 5" type="whole" operator="between">
      <formula1>1</formula1>
      <formula2>5</formula2>
    </dataValidation>
    <dataValidation sqref="D12:D35" showDropDown="0" showInputMessage="0" showErrorMessage="1" allowBlank="1" errorTitle="Sheetaky" error="Enter a number between 1 and 3" type="whole" operator="between">
      <formula1>1</formula1>
      <formula2>3</formula2>
    </dataValidation>
    <dataValidation sqref="C12:C35" showDropDown="0" showInputMessage="0" showErrorMessage="1" allowBlank="1" errorTitle="Sheetaky" error="Enter a number between 0 and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40" t="inlineStr">
        <is>
          <t>How to use: Performance review</t>
        </is>
      </c>
      <c r="B1" s="2" t="n"/>
    </row>
    <row r="2" ht="18" customHeight="1">
      <c r="A2" s="41" t="inlineStr">
        <is>
          <t>Sheetaky.com · Ready Excel sheets in Arabic and English</t>
        </is>
      </c>
      <c r="B2" s="42" t="n"/>
    </row>
    <row r="4" ht="22" customHeight="1">
      <c r="A4" s="43" t="inlineStr">
        <is>
          <t>What is this sheet?</t>
        </is>
      </c>
      <c r="B4" s="44" t="n"/>
    </row>
    <row r="5" ht="30" customHeight="1">
      <c r="A5" s="45" t="inlineStr">
        <is>
          <t>Turns manager ratings (1 to 5) into a weighted final score, a rating, 9-box position, a suggested raise and bonus and the team performance distribution.</t>
        </is>
      </c>
    </row>
    <row r="7" ht="22" customHeight="1">
      <c r="A7" s="43" t="inlineStr">
        <is>
          <t>Steps</t>
        </is>
      </c>
      <c r="B7" s="44" t="n"/>
    </row>
    <row r="8" ht="20" customHeight="1">
      <c r="A8" s="38" t="n">
        <v>1</v>
      </c>
      <c r="B8" s="45" t="inlineStr">
        <is>
          <t>Set indicator and competency weights so each sums to 100%.</t>
        </is>
      </c>
    </row>
    <row r="9" ht="20" customHeight="1">
      <c r="A9" s="38" t="n">
        <v>2</v>
      </c>
      <c r="B9" s="45" t="inlineStr">
        <is>
          <t>Edit the rating table: score limits, raise and bonus.</t>
        </is>
      </c>
    </row>
    <row r="10" ht="20" customHeight="1">
      <c r="A10" s="38" t="n">
        <v>3</v>
      </c>
      <c r="B10" s="45" t="inlineStr">
        <is>
          <t>Enter each employee salary, potential (1 to 3) and scores.</t>
        </is>
      </c>
    </row>
    <row r="11" ht="20" customHeight="1">
      <c r="A11" s="38" t="n">
        <v>4</v>
      </c>
      <c r="B11" s="45" t="inlineStr">
        <is>
          <t>Review rating, box and bonuses before the review discussion.</t>
        </is>
      </c>
    </row>
    <row r="13" ht="22" customHeight="1">
      <c r="A13" s="43" t="inlineStr">
        <is>
          <t>Color legend</t>
        </is>
      </c>
      <c r="B13" s="44" t="n"/>
    </row>
    <row r="14">
      <c r="A14" s="28" t="inlineStr"/>
      <c r="B14" s="45" t="inlineStr">
        <is>
          <t>Input cell: type or choose your value here (blue text on yellow).</t>
        </is>
      </c>
    </row>
    <row r="15">
      <c r="A15" s="46" t="inlineStr"/>
      <c r="B15" s="45" t="inlineStr">
        <is>
          <t>Calculated cell: automatic formula, protected from accidental edits.</t>
        </is>
      </c>
    </row>
    <row r="16">
      <c r="A16" s="47" t="inlineStr"/>
      <c r="B16" s="45" t="inlineStr">
        <is>
          <t>Table and section headers.</t>
        </is>
      </c>
    </row>
    <row r="18" ht="22" customHeight="1">
      <c r="A18" s="43" t="inlineStr">
        <is>
          <t>Important notes</t>
        </is>
      </c>
      <c r="B18" s="44" t="n"/>
    </row>
    <row r="19" ht="20" customHeight="1">
      <c r="A19" s="48" t="inlineStr">
        <is>
          <t>•</t>
        </is>
      </c>
      <c r="B19" s="49" t="inlineStr">
        <is>
          <t>Goals score = Σ(score × weight) ÷ Σ weights.</t>
        </is>
      </c>
    </row>
    <row r="20" ht="20" customHeight="1">
      <c r="A20" s="48" t="inlineStr">
        <is>
          <t>•</t>
        </is>
      </c>
      <c r="B20" s="49" t="inlineStr">
        <is>
          <t>Final = goals × weight + competencies × weight.</t>
        </is>
      </c>
    </row>
    <row r="21" ht="20" customHeight="1">
      <c r="A21" s="48" t="inlineStr">
        <is>
          <t>•</t>
        </is>
      </c>
      <c r="B21" s="49" t="inlineStr">
        <is>
          <t>The suggested raise is guidance and depends on company policy and budget.</t>
        </is>
      </c>
    </row>
    <row r="22" ht="30" customHeight="1">
      <c r="A22" s="48" t="inlineStr">
        <is>
          <t>•</t>
        </is>
      </c>
      <c r="B22" s="49" t="inlineStr">
        <is>
          <t>Sheets are protected without a password to keep formulas safe. To unprotect: Review → Unprotect Sheet.</t>
        </is>
      </c>
    </row>
    <row r="23" ht="20" customHeight="1">
      <c r="A23" s="48" t="inlineStr">
        <is>
          <t>•</t>
        </is>
      </c>
      <c r="B23" s="49" t="inlineStr">
        <is>
          <t>The data shown is a worked example. Clear it and type your own data in the yellow cells only.</t>
        </is>
      </c>
    </row>
    <row r="24" ht="20" customHeight="1">
      <c r="A24" s="48" t="inlineStr">
        <is>
          <t>•</t>
        </is>
      </c>
      <c r="B24" s="49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PRF</dc:title>
  <dcterms:created xmlns:dcterms="http://purl.org/dc/terms/" xmlns:xsi="http://www.w3.org/2001/XMLSchema-instance" xsi:type="dcterms:W3CDTF">2026-10-23T13:45:30Z</dcterms:created>
  <dcterms:modified xmlns:dcterms="http://purl.org/dc/terms/" xmlns:xsi="http://www.w3.org/2001/XMLSchema-instance" xsi:type="dcterms:W3CDTF">2026-10-23T13:45:30Z</dcterms:modified>
</cp:coreProperties>
</file>