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حصر الدهانات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55736F"/>
      <sz val="9"/>
    </font>
    <font>
      <name val="Calibri"/>
      <b val="1"/>
      <color rgb="00115E59"/>
      <sz val="11"/>
    </font>
    <font>
      <name val="Calibri"/>
      <b val="1"/>
      <color rgb="0012322F"/>
      <sz val="10"/>
    </font>
    <font>
      <name val="Calibri"/>
      <color rgb="001F4FB5"/>
      <sz val="10"/>
    </font>
    <font>
      <name val="Calibri"/>
      <color rgb="0055736F"/>
      <sz val="9"/>
    </font>
    <font>
      <name val="Calibri"/>
      <b val="1"/>
      <color rgb="00FFFFFF"/>
      <sz val="10"/>
    </font>
    <font>
      <name val="Calibri"/>
      <color rgb="0012322F"/>
      <sz val="10"/>
    </font>
    <font>
      <name val="Calibri"/>
      <b val="1"/>
      <color rgb="00FFFFFF"/>
      <sz val="9"/>
    </font>
    <font>
      <name val="Calibri"/>
      <b val="1"/>
      <color rgb="00F59E0B"/>
      <sz val="18"/>
    </font>
    <font>
      <name val="Calibri"/>
      <b val="1"/>
      <color rgb="0055736F"/>
      <sz val="9"/>
    </font>
    <font>
      <name val="Calibri"/>
      <b val="1"/>
      <color rgb="000F766E"/>
      <sz val="18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59E0B"/>
      <sz val="10"/>
    </font>
  </fonts>
  <fills count="10">
    <fill>
      <patternFill/>
    </fill>
    <fill>
      <patternFill patternType="gray125"/>
    </fill>
    <fill>
      <patternFill patternType="solid">
        <fgColor rgb="00F0FAF8"/>
      </patternFill>
    </fill>
    <fill>
      <patternFill patternType="solid">
        <fgColor rgb="000F766E"/>
      </patternFill>
    </fill>
    <fill>
      <patternFill patternType="solid">
        <fgColor rgb="00F59E0B"/>
      </patternFill>
    </fill>
    <fill>
      <patternFill patternType="solid">
        <fgColor rgb="00D5EEEA"/>
      </patternFill>
    </fill>
    <fill>
      <patternFill patternType="solid">
        <fgColor rgb="00FEF3C7"/>
      </patternFill>
    </fill>
    <fill>
      <patternFill patternType="solid">
        <fgColor rgb="00DDF3EF"/>
      </patternFill>
    </fill>
    <fill>
      <patternFill patternType="solid">
        <fgColor rgb="00BFE8E1"/>
      </patternFill>
    </fill>
    <fill>
      <patternFill patternType="solid">
        <fgColor rgb="00115E59"/>
      </patternFill>
    </fill>
  </fills>
  <borders count="8">
    <border>
      <left/>
      <right/>
      <top/>
      <bottom/>
      <diagonal/>
    </border>
    <border>
      <left style="thin">
        <color rgb="00A7D5CE"/>
      </left>
      <right style="thin">
        <color rgb="00A7D5CE"/>
      </right>
      <top style="thin">
        <color rgb="00A7D5CE"/>
      </top>
      <bottom style="thin">
        <color rgb="00A7D5CE"/>
      </bottom>
    </border>
    <border>
      <top style="medium">
        <color rgb="00F59E0B"/>
      </top>
    </border>
    <border/>
    <border>
      <left/>
      <right/>
      <top style="thin">
        <color rgb="00A7D5CE"/>
      </top>
      <bottom/>
      <diagonal/>
    </border>
    <border>
      <left/>
      <right style="thin">
        <color rgb="00A7D5CE"/>
      </right>
      <top style="thin">
        <color rgb="00A7D5CE"/>
      </top>
      <bottom/>
      <diagonal/>
    </border>
    <border>
      <left/>
      <right/>
      <top style="thin">
        <color rgb="00A7D5CE"/>
      </top>
      <bottom style="thin">
        <color rgb="00A7D5CE"/>
      </bottom>
      <diagonal/>
    </border>
    <border>
      <left/>
      <right style="thin">
        <color rgb="00A7D5CE"/>
      </right>
      <top style="thin">
        <color rgb="00A7D5CE"/>
      </top>
      <bottom style="thin">
        <color rgb="00A7D5CE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9" fillId="9" borderId="2" applyAlignment="1" pivotButton="0" quotePrefix="0" xfId="0">
      <alignment horizontal="center" vertical="center" wrapText="1" readingOrder="2"/>
    </xf>
    <xf numFmtId="0" fontId="0" fillId="9" borderId="2" pivotButton="0" quotePrefix="0" xfId="0"/>
    <xf numFmtId="0" fontId="11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7" fillId="3" borderId="1" applyAlignment="1" pivotButton="0" quotePrefix="0" xfId="0">
      <alignment horizontal="center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1" fontId="5" fillId="6" borderId="1" applyAlignment="1" applyProtection="1" pivotButton="0" quotePrefix="0" xfId="0">
      <alignment horizontal="center" vertical="center" wrapText="1" readingOrder="2"/>
      <protection locked="0" hidden="0"/>
    </xf>
    <xf numFmtId="3" fontId="10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3" fontId="12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0" fontId="5" fillId="6" borderId="1" applyAlignment="1" applyProtection="1" pivotButton="0" quotePrefix="0" xfId="0">
      <alignment horizontal="center" vertical="center" wrapText="1" readingOrder="2"/>
      <protection locked="0" hidden="0"/>
    </xf>
    <xf numFmtId="164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6" fillId="2" borderId="1" applyAlignment="1" pivotButton="0" quotePrefix="0" xfId="0">
      <alignment horizontal="center" vertical="center" wrapText="1" readingOrder="2"/>
    </xf>
    <xf numFmtId="0" fontId="4" fillId="5" borderId="1" applyAlignment="1" pivotButton="0" quotePrefix="0" xfId="0">
      <alignment horizontal="center" vertical="center" wrapText="1" readingOrder="2"/>
    </xf>
    <xf numFmtId="0" fontId="0" fillId="0" borderId="6" pivotButton="0" quotePrefix="0" xfId="0"/>
    <xf numFmtId="0" fontId="0" fillId="0" borderId="7" pivotButton="0" quotePrefix="0" xfId="0"/>
    <xf numFmtId="2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4" fillId="2" borderId="1" applyAlignment="1" pivotButton="0" quotePrefix="0" xfId="0">
      <alignment horizontal="center" vertical="center" wrapText="1" readingOrder="2"/>
    </xf>
    <xf numFmtId="3" fontId="8" fillId="7" borderId="1" applyAlignment="1" pivotButton="0" quotePrefix="0" xfId="0">
      <alignment horizontal="center" vertical="center" wrapText="1" readingOrder="2"/>
    </xf>
    <xf numFmtId="165" fontId="8" fillId="7" borderId="1" applyAlignment="1" pivotButton="0" quotePrefix="0" xfId="0">
      <alignment horizontal="center" vertical="center" wrapText="1" readingOrder="2"/>
    </xf>
    <xf numFmtId="1" fontId="8" fillId="7" borderId="1" applyAlignment="1" pivotButton="0" quotePrefix="0" xfId="0">
      <alignment horizontal="center" vertical="center" wrapText="1" readingOrder="2"/>
    </xf>
    <xf numFmtId="9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8" fillId="7" borderId="1" applyAlignment="1" pivotButton="0" quotePrefix="0" xfId="0">
      <alignment horizontal="center" vertical="center" wrapText="1" readingOrder="2"/>
    </xf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164" fontId="8" fillId="7" borderId="1" applyAlignment="1" pivotButton="0" quotePrefix="0" xfId="0">
      <alignment horizontal="center" vertical="center" wrapText="1" readingOrder="2"/>
    </xf>
    <xf numFmtId="0" fontId="4" fillId="8" borderId="1" applyAlignment="1" pivotButton="0" quotePrefix="0" xfId="0">
      <alignment horizontal="right" vertical="center" wrapText="1" readingOrder="2"/>
    </xf>
    <xf numFmtId="165" fontId="4" fillId="8" borderId="1" applyAlignment="1" pivotButton="0" quotePrefix="0" xfId="0">
      <alignment horizontal="center" vertical="center" wrapText="1" readingOrder="2"/>
    </xf>
    <xf numFmtId="3" fontId="4" fillId="8" borderId="1" applyAlignment="1" pivotButton="0" quotePrefix="0" xfId="0">
      <alignment horizontal="center" vertical="center" wrapText="1" readingOrder="2"/>
    </xf>
    <xf numFmtId="0" fontId="13" fillId="3" borderId="0" applyAlignment="1" pivotButton="0" quotePrefix="0" xfId="0">
      <alignment horizontal="center" vertical="center" wrapText="1" readingOrder="2"/>
    </xf>
    <xf numFmtId="0" fontId="14" fillId="9" borderId="0" applyAlignment="1" pivotButton="0" quotePrefix="0" xfId="0">
      <alignment horizontal="center" vertical="center" wrapText="1" readingOrder="2"/>
    </xf>
    <xf numFmtId="0" fontId="0" fillId="9" borderId="0" pivotButton="0" quotePrefix="0" xfId="0"/>
    <xf numFmtId="0" fontId="8" fillId="0" borderId="1" applyAlignment="1" pivotButton="0" quotePrefix="0" xfId="0">
      <alignment horizontal="right" vertical="center" wrapText="1" readingOrder="2"/>
    </xf>
    <xf numFmtId="0" fontId="7" fillId="3" borderId="1" applyAlignment="1" pivotButton="0" quotePrefix="0" xfId="0">
      <alignment horizontal="right" vertical="center" wrapText="1" readingOrder="2"/>
    </xf>
    <xf numFmtId="0" fontId="8" fillId="7" borderId="1" applyAlignment="1" pivotButton="0" quotePrefix="0" xfId="0">
      <alignment horizontal="right" vertical="center" wrapText="1" readingOrder="2"/>
    </xf>
    <xf numFmtId="0" fontId="8" fillId="3" borderId="1" applyAlignment="1" pivotButton="0" quotePrefix="0" xfId="0">
      <alignment horizontal="right" vertical="center" wrapText="1" readingOrder="2"/>
    </xf>
    <xf numFmtId="0" fontId="15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تكلفة الدهان لكل غرفة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'حصر الدهانات'!$A$23:$A$30</f>
            </numRef>
          </cat>
          <val>
            <numRef>
              <f>'حصر الدهانات'!$M$23:$M$30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41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Q70"/>
  <sheetViews>
    <sheetView showGridLines="0" rightToLeft="1" zoomScale="100" workbookViewId="0">
      <pane xSplit="1" ySplit="22" topLeftCell="B2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8" customWidth="1" min="4" max="4"/>
    <col width="9" customWidth="1" min="5" max="5"/>
    <col width="9" customWidth="1" min="6" max="6"/>
    <col width="10" customWidth="1" min="7" max="7"/>
    <col width="2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3" customWidth="1" min="14" max="14"/>
    <col width="22" customWidth="1" min="15" max="15"/>
    <col width="11" customWidth="1" min="16" max="16"/>
    <col width="11" customWidth="1" min="17" max="17"/>
  </cols>
  <sheetData>
    <row r="1" ht="40" customHeight="1">
      <c r="A1" s="1" t="inlineStr">
        <is>
          <t>حصر الدهانات: المساحات واللترات والعبوات والتكلفة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 ht="20" customHeight="1">
      <c r="A3" s="4" t="inlineStr">
        <is>
          <t>اكتب الغرف ونوع التشطيب لكل غرفة فيحسب الشيت الدهان والمعجون والبرايمر والتكلفة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</row>
    <row r="5" ht="18" customHeight="1">
      <c r="A5" s="6" t="inlineStr">
        <is>
          <t>الإعدادات</t>
        </is>
      </c>
      <c r="B5" s="7" t="n"/>
      <c r="C5" s="7" t="n"/>
      <c r="D5" s="5" t="n"/>
      <c r="E5" s="8" t="inlineStr">
        <is>
          <t>مساحة الدهان (م²)</t>
        </is>
      </c>
      <c r="F5" s="9" t="n"/>
      <c r="G5" s="10" t="inlineStr">
        <is>
          <t>لترات الدهان</t>
        </is>
      </c>
      <c r="H5" s="11" t="n"/>
      <c r="I5" s="10" t="inlineStr">
        <is>
          <t>البرايمر (لتر)</t>
        </is>
      </c>
      <c r="J5" s="11" t="n"/>
      <c r="K5" s="8" t="inlineStr">
        <is>
          <t>إجمالي التكلفة (ريال)</t>
        </is>
      </c>
      <c r="L5" s="9" t="n"/>
      <c r="M5" s="9" t="n"/>
      <c r="O5" s="12" t="inlineStr">
        <is>
          <t>التشطيب</t>
        </is>
      </c>
      <c r="P5" s="12" t="inlineStr">
        <is>
          <t>تغطية م²/لتر</t>
        </is>
      </c>
      <c r="Q5" s="12" t="inlineStr">
        <is>
          <t>ريال/لتر</t>
        </is>
      </c>
    </row>
    <row r="6" ht="34" customHeight="1">
      <c r="A6" s="13" t="inlineStr">
        <is>
          <t>عدد أوجه الدهان</t>
        </is>
      </c>
      <c r="B6" s="14" t="n">
        <v>2</v>
      </c>
      <c r="C6" s="5" t="n"/>
      <c r="D6" s="5" t="n"/>
      <c r="E6" s="15">
        <f>$K$39</f>
        <v/>
      </c>
      <c r="F6" s="16" t="n"/>
      <c r="G6" s="17">
        <f>$L$39</f>
        <v/>
      </c>
      <c r="H6" s="18" t="n"/>
      <c r="I6" s="17">
        <f>$K$39*$B$7/$B$8*(1+$B$12)</f>
        <v/>
      </c>
      <c r="J6" s="18" t="n"/>
      <c r="K6" s="15">
        <f>$M$39+$K$39*$B$7/$B$8*(1+$B$12)*$B$9+$K$39*$B$10*(1+$B$12)*$B$11+$K$39*$B$13</f>
        <v/>
      </c>
      <c r="L6" s="16" t="n"/>
      <c r="M6" s="16" t="n"/>
      <c r="O6" s="19" t="inlineStr">
        <is>
          <t>بلاستيك مطفي</t>
        </is>
      </c>
      <c r="P6" s="20" t="n">
        <v>10</v>
      </c>
      <c r="Q6" s="20" t="n">
        <v>14</v>
      </c>
    </row>
    <row r="7">
      <c r="A7" s="13" t="inlineStr">
        <is>
          <t>أوجه البرايمر</t>
        </is>
      </c>
      <c r="B7" s="14" t="n">
        <v>1</v>
      </c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O7" s="19" t="inlineStr">
        <is>
          <t>حريري قابل للغسيل</t>
        </is>
      </c>
      <c r="P7" s="20" t="n">
        <v>11</v>
      </c>
      <c r="Q7" s="20" t="n">
        <v>22</v>
      </c>
    </row>
    <row r="8">
      <c r="A8" s="13" t="inlineStr">
        <is>
          <t>تغطية البرايمر (م²/لتر)</t>
        </is>
      </c>
      <c r="B8" s="20" t="n">
        <v>12</v>
      </c>
      <c r="C8" s="21" t="inlineStr">
        <is>
          <t>m²/L</t>
        </is>
      </c>
      <c r="D8" s="5" t="n"/>
      <c r="E8" s="22" t="inlineStr">
        <is>
          <t>ملخص حسب نوع التشطيب</t>
        </is>
      </c>
      <c r="O8" s="19" t="inlineStr">
        <is>
          <t>زيتي لامع (أبواب/حديد)</t>
        </is>
      </c>
      <c r="P8" s="20" t="n">
        <v>12</v>
      </c>
      <c r="Q8" s="20" t="n">
        <v>30</v>
      </c>
    </row>
    <row r="9" ht="22" customHeight="1">
      <c r="A9" s="13" t="inlineStr">
        <is>
          <t>سعر البرايمر (ريال/لتر)</t>
        </is>
      </c>
      <c r="B9" s="20" t="n">
        <v>12</v>
      </c>
      <c r="C9" s="21" t="inlineStr">
        <is>
          <t>SAR</t>
        </is>
      </c>
      <c r="D9" s="5" t="n"/>
      <c r="E9" s="12" t="inlineStr">
        <is>
          <t>التشطيب</t>
        </is>
      </c>
      <c r="F9" s="23" t="n"/>
      <c r="G9" s="24" t="n"/>
      <c r="H9" s="12" t="inlineStr">
        <is>
          <t>م²</t>
        </is>
      </c>
      <c r="I9" s="12" t="inlineStr">
        <is>
          <t>لترات</t>
        </is>
      </c>
      <c r="J9" s="12" t="inlineStr">
        <is>
          <t>عبوات</t>
        </is>
      </c>
      <c r="K9" s="12" t="inlineStr">
        <is>
          <t>التكلفة</t>
        </is>
      </c>
      <c r="L9" s="5" t="n"/>
      <c r="M9" s="5" t="n"/>
      <c r="O9" s="19" t="inlineStr">
        <is>
          <t>نسيج / تكسير</t>
        </is>
      </c>
      <c r="P9" s="20" t="n">
        <v>3</v>
      </c>
      <c r="Q9" s="20" t="n">
        <v>18</v>
      </c>
    </row>
    <row r="10">
      <c r="A10" s="13" t="inlineStr">
        <is>
          <t>المعجون (كجم/م²)</t>
        </is>
      </c>
      <c r="B10" s="25" t="n">
        <v>0.9</v>
      </c>
      <c r="C10" s="21" t="inlineStr">
        <is>
          <t>kg</t>
        </is>
      </c>
      <c r="D10" s="5" t="n"/>
      <c r="E10" s="26">
        <f>INDEX($O$6:$O$10,1)</f>
        <v/>
      </c>
      <c r="H10" s="27">
        <f>SUMIF($H$23:$H$38,E10,$K$23:$K$38)</f>
        <v/>
      </c>
      <c r="I10" s="28">
        <f>SUMIF($H$23:$H$38,E10,$L$23:$L$38)</f>
        <v/>
      </c>
      <c r="J10" s="29">
        <f>ROUNDUP(I10/$B$14,0)</f>
        <v/>
      </c>
      <c r="K10" s="27">
        <f>SUMIF($H$23:$H$38,E10,$M$23:$M$38)</f>
        <v/>
      </c>
      <c r="L10" s="5" t="n"/>
      <c r="M10" s="5" t="n"/>
      <c r="O10" s="19" t="inlineStr">
        <is>
          <t>دهان خارجي ضد العوامل</t>
        </is>
      </c>
      <c r="P10" s="20" t="n">
        <v>9</v>
      </c>
      <c r="Q10" s="20" t="n">
        <v>28</v>
      </c>
    </row>
    <row r="11">
      <c r="A11" s="13" t="inlineStr">
        <is>
          <t>سعر المعجون (ريال/كجم)</t>
        </is>
      </c>
      <c r="B11" s="25" t="n">
        <v>2.2</v>
      </c>
      <c r="C11" s="21" t="inlineStr">
        <is>
          <t>SAR</t>
        </is>
      </c>
      <c r="D11" s="5" t="n"/>
      <c r="E11" s="26">
        <f>INDEX($O$6:$O$10,2)</f>
        <v/>
      </c>
      <c r="H11" s="27">
        <f>SUMIF($H$23:$H$38,E11,$K$23:$K$38)</f>
        <v/>
      </c>
      <c r="I11" s="28">
        <f>SUMIF($H$23:$H$38,E11,$L$23:$L$38)</f>
        <v/>
      </c>
      <c r="J11" s="29">
        <f>ROUNDUP(I11/$B$14,0)</f>
        <v/>
      </c>
      <c r="K11" s="27">
        <f>SUMIF($H$23:$H$38,E11,$M$23:$M$38)</f>
        <v/>
      </c>
      <c r="L11" s="5" t="n"/>
      <c r="M11" s="5" t="n"/>
    </row>
    <row r="12">
      <c r="A12" s="13" t="inlineStr">
        <is>
          <t>هدر المواد</t>
        </is>
      </c>
      <c r="B12" s="30" t="n">
        <v>0.1</v>
      </c>
      <c r="C12" s="5" t="n"/>
      <c r="D12" s="5" t="n"/>
      <c r="E12" s="26">
        <f>INDEX($O$6:$O$10,3)</f>
        <v/>
      </c>
      <c r="H12" s="27">
        <f>SUMIF($H$23:$H$38,E12,$K$23:$K$38)</f>
        <v/>
      </c>
      <c r="I12" s="28">
        <f>SUMIF($H$23:$H$38,E12,$L$23:$L$38)</f>
        <v/>
      </c>
      <c r="J12" s="29">
        <f>ROUNDUP(I12/$B$14,0)</f>
        <v/>
      </c>
      <c r="K12" s="27">
        <f>SUMIF($H$23:$H$38,E12,$M$23:$M$38)</f>
        <v/>
      </c>
      <c r="L12" s="5" t="n"/>
      <c r="M12" s="5" t="n"/>
    </row>
    <row r="13">
      <c r="A13" s="13" t="inlineStr">
        <is>
          <t>مصنعية (ريال/م²)</t>
        </is>
      </c>
      <c r="B13" s="20" t="n">
        <v>8</v>
      </c>
      <c r="C13" s="21" t="inlineStr">
        <is>
          <t>SAR</t>
        </is>
      </c>
      <c r="D13" s="5" t="n"/>
      <c r="E13" s="26">
        <f>INDEX($O$6:$O$10,4)</f>
        <v/>
      </c>
      <c r="H13" s="27">
        <f>SUMIF($H$23:$H$38,E13,$K$23:$K$38)</f>
        <v/>
      </c>
      <c r="I13" s="28">
        <f>SUMIF($H$23:$H$38,E13,$L$23:$L$38)</f>
        <v/>
      </c>
      <c r="J13" s="29">
        <f>ROUNDUP(I13/$B$14,0)</f>
        <v/>
      </c>
      <c r="K13" s="27">
        <f>SUMIF($H$23:$H$38,E13,$M$23:$M$38)</f>
        <v/>
      </c>
      <c r="L13" s="5" t="n"/>
      <c r="M13" s="5" t="n"/>
    </row>
    <row r="14">
      <c r="A14" s="13" t="inlineStr">
        <is>
          <t>سعة العبوة (لتر)</t>
        </is>
      </c>
      <c r="B14" s="14" t="n">
        <v>18</v>
      </c>
      <c r="C14" s="21" t="inlineStr">
        <is>
          <t>L</t>
        </is>
      </c>
      <c r="D14" s="5" t="n"/>
      <c r="E14" s="26">
        <f>INDEX($O$6:$O$10,5)</f>
        <v/>
      </c>
      <c r="H14" s="27">
        <f>SUMIF($H$23:$H$38,E14,$K$23:$K$38)</f>
        <v/>
      </c>
      <c r="I14" s="28">
        <f>SUMIF($H$23:$H$38,E14,$L$23:$L$38)</f>
        <v/>
      </c>
      <c r="J14" s="29">
        <f>ROUNDUP(I14/$B$14,0)</f>
        <v/>
      </c>
      <c r="K14" s="27">
        <f>SUMIF($H$23:$H$38,E14,$M$23:$M$38)</f>
        <v/>
      </c>
      <c r="L14" s="5" t="n"/>
      <c r="M14" s="5" t="n"/>
    </row>
    <row r="15">
      <c r="A15" s="5" t="n"/>
      <c r="B15" s="5" t="n"/>
      <c r="C15" s="5" t="n"/>
      <c r="D15" s="5" t="n"/>
      <c r="E15" s="26" t="inlineStr">
        <is>
          <t>برايمر + معجون + مصنعية</t>
        </is>
      </c>
      <c r="K15" s="27">
        <f>$M$39+$K$39*$B$7/$B$8*(1+$B$12)*$B$9+$K$39*$B$10*(1+$B$12)*$B$11+$K$39*$B$13-$M$39</f>
        <v/>
      </c>
      <c r="L15" s="5" t="n"/>
      <c r="M15" s="5" t="n"/>
    </row>
    <row r="16">
      <c r="A16" s="5" t="n"/>
      <c r="B16" s="5" t="n"/>
      <c r="C16" s="5" t="n"/>
      <c r="D16" s="5" t="n"/>
      <c r="E16" s="31">
        <f>IF(SUMPRODUCT(($G$23:$G$38&lt;&gt;"")*($H$23:$H$38=""))&gt;0,"اختر التشطيب لكل غرفة","سليم · المعجون (كجم): "&amp;TEXT($K$39*$B$10*(1+$B$12),"#,##0"))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</row>
    <row r="21" ht="22" customHeight="1">
      <c r="A21" s="6" t="inlineStr">
        <is>
          <t>جدول الغرف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</row>
    <row r="22" ht="34" customHeight="1">
      <c r="A22" s="12" t="inlineStr">
        <is>
          <t>الغرفة</t>
        </is>
      </c>
      <c r="B22" s="12" t="inlineStr">
        <is>
          <t>الطول</t>
        </is>
      </c>
      <c r="C22" s="12" t="inlineStr">
        <is>
          <t>العرض</t>
        </is>
      </c>
      <c r="D22" s="12" t="inlineStr">
        <is>
          <t>الارتفاع</t>
        </is>
      </c>
      <c r="E22" s="12" t="inlineStr">
        <is>
          <t>أبواب م²</t>
        </is>
      </c>
      <c r="F22" s="12" t="inlineStr">
        <is>
          <t>نوافذ م²</t>
        </is>
      </c>
      <c r="G22" s="12" t="inlineStr">
        <is>
          <t>دهان السقف</t>
        </is>
      </c>
      <c r="H22" s="12" t="inlineStr">
        <is>
          <t>التشطيب</t>
        </is>
      </c>
      <c r="I22" s="12" t="inlineStr">
        <is>
          <t>جدران م²</t>
        </is>
      </c>
      <c r="J22" s="12" t="inlineStr">
        <is>
          <t>سقف م²</t>
        </is>
      </c>
      <c r="K22" s="12" t="inlineStr">
        <is>
          <t>إجمالي م²</t>
        </is>
      </c>
      <c r="L22" s="12" t="inlineStr">
        <is>
          <t>لترات</t>
        </is>
      </c>
      <c r="M22" s="12" t="inlineStr">
        <is>
          <t>التكلفة</t>
        </is>
      </c>
    </row>
    <row r="23">
      <c r="A23" s="32" t="inlineStr">
        <is>
          <t>الصالة</t>
        </is>
      </c>
      <c r="B23" s="25" t="n">
        <v>6</v>
      </c>
      <c r="C23" s="25" t="n">
        <v>4.5</v>
      </c>
      <c r="D23" s="25" t="n">
        <v>3</v>
      </c>
      <c r="E23" s="25" t="n">
        <v>2.1</v>
      </c>
      <c r="F23" s="25" t="n">
        <v>3.6</v>
      </c>
      <c r="G23" s="19" t="inlineStr">
        <is>
          <t>لا</t>
        </is>
      </c>
      <c r="H23" s="19" t="inlineStr">
        <is>
          <t>بلاستيك مطفي</t>
        </is>
      </c>
      <c r="I23" s="33">
        <f>IF(AND(N(B23)&gt;0,N(C23)&gt;0,N(D23)&gt;0),MAX(0,2*(B23+C23)*D23-N(E23)-N(F23)),"")</f>
        <v/>
      </c>
      <c r="J23" s="33">
        <f>IF(AND(N(B23)&gt;0,N(C23)&gt;0,N(D23)&gt;0),IF(G23="نعم",B23*C23,0),"")</f>
        <v/>
      </c>
      <c r="K23" s="33">
        <f>IF(AND(N(B23)&gt;0,N(C23)&gt;0,N(D23)&gt;0),I23+J23,"")</f>
        <v/>
      </c>
      <c r="L23" s="33">
        <f>IF(K23="","",K23*$B$6/IFERROR(INDEX($P$6:$P$10,MATCH(H23,$O$6:$O$10,0)),10)*(1+$B$12))</f>
        <v/>
      </c>
      <c r="M23" s="27">
        <f>IF(L23="","",L23*IFERROR(INDEX($Q$6:$Q$10,MATCH(H23,$O$6:$O$10,0)),0))</f>
        <v/>
      </c>
    </row>
    <row r="24">
      <c r="A24" s="32" t="inlineStr">
        <is>
          <t>المجلس</t>
        </is>
      </c>
      <c r="B24" s="25" t="n">
        <v>7</v>
      </c>
      <c r="C24" s="25" t="n">
        <v>5</v>
      </c>
      <c r="D24" s="25" t="n">
        <v>3</v>
      </c>
      <c r="E24" s="25" t="n">
        <v>4.2</v>
      </c>
      <c r="F24" s="25" t="n">
        <v>3.6</v>
      </c>
      <c r="G24" s="19" t="inlineStr">
        <is>
          <t>لا</t>
        </is>
      </c>
      <c r="H24" s="19" t="inlineStr">
        <is>
          <t>حريري قابل للغسيل</t>
        </is>
      </c>
      <c r="I24" s="33">
        <f>IF(AND(N(B24)&gt;0,N(C24)&gt;0,N(D24)&gt;0),MAX(0,2*(B24+C24)*D24-N(E24)-N(F24)),"")</f>
        <v/>
      </c>
      <c r="J24" s="33">
        <f>IF(AND(N(B24)&gt;0,N(C24)&gt;0,N(D24)&gt;0),IF(G24="نعم",B24*C24,0),"")</f>
        <v/>
      </c>
      <c r="K24" s="33">
        <f>IF(AND(N(B24)&gt;0,N(C24)&gt;0,N(D24)&gt;0),I24+J24,"")</f>
        <v/>
      </c>
      <c r="L24" s="33">
        <f>IF(K24="","",K24*$B$6/IFERROR(INDEX($P$6:$P$10,MATCH(H24,$O$6:$O$10,0)),10)*(1+$B$12))</f>
        <v/>
      </c>
      <c r="M24" s="27">
        <f>IF(L24="","",L24*IFERROR(INDEX($Q$6:$Q$10,MATCH(H24,$O$6:$O$10,0)),0))</f>
        <v/>
      </c>
    </row>
    <row r="25">
      <c r="A25" s="32" t="inlineStr">
        <is>
          <t>غرفة النوم الرئيسية</t>
        </is>
      </c>
      <c r="B25" s="25" t="n">
        <v>5</v>
      </c>
      <c r="C25" s="25" t="n">
        <v>4.5</v>
      </c>
      <c r="D25" s="25" t="n">
        <v>3</v>
      </c>
      <c r="E25" s="25" t="n">
        <v>1.9</v>
      </c>
      <c r="F25" s="25" t="n">
        <v>2.4</v>
      </c>
      <c r="G25" s="19" t="inlineStr">
        <is>
          <t>نعم</t>
        </is>
      </c>
      <c r="H25" s="19" t="inlineStr">
        <is>
          <t>بلاستيك مطفي</t>
        </is>
      </c>
      <c r="I25" s="33">
        <f>IF(AND(N(B25)&gt;0,N(C25)&gt;0,N(D25)&gt;0),MAX(0,2*(B25+C25)*D25-N(E25)-N(F25)),"")</f>
        <v/>
      </c>
      <c r="J25" s="33">
        <f>IF(AND(N(B25)&gt;0,N(C25)&gt;0,N(D25)&gt;0),IF(G25="نعم",B25*C25,0),"")</f>
        <v/>
      </c>
      <c r="K25" s="33">
        <f>IF(AND(N(B25)&gt;0,N(C25)&gt;0,N(D25)&gt;0),I25+J25,"")</f>
        <v/>
      </c>
      <c r="L25" s="33">
        <f>IF(K25="","",K25*$B$6/IFERROR(INDEX($P$6:$P$10,MATCH(H25,$O$6:$O$10,0)),10)*(1+$B$12))</f>
        <v/>
      </c>
      <c r="M25" s="27">
        <f>IF(L25="","",L25*IFERROR(INDEX($Q$6:$Q$10,MATCH(H25,$O$6:$O$10,0)),0))</f>
        <v/>
      </c>
    </row>
    <row r="26">
      <c r="A26" s="32" t="inlineStr">
        <is>
          <t>غرفة نوم 2</t>
        </is>
      </c>
      <c r="B26" s="25" t="n">
        <v>4</v>
      </c>
      <c r="C26" s="25" t="n">
        <v>3.5</v>
      </c>
      <c r="D26" s="25" t="n">
        <v>3</v>
      </c>
      <c r="E26" s="25" t="n">
        <v>1.9</v>
      </c>
      <c r="F26" s="25" t="n">
        <v>2.4</v>
      </c>
      <c r="G26" s="19" t="inlineStr">
        <is>
          <t>نعم</t>
        </is>
      </c>
      <c r="H26" s="19" t="inlineStr">
        <is>
          <t>بلاستيك مطفي</t>
        </is>
      </c>
      <c r="I26" s="33">
        <f>IF(AND(N(B26)&gt;0,N(C26)&gt;0,N(D26)&gt;0),MAX(0,2*(B26+C26)*D26-N(E26)-N(F26)),"")</f>
        <v/>
      </c>
      <c r="J26" s="33">
        <f>IF(AND(N(B26)&gt;0,N(C26)&gt;0,N(D26)&gt;0),IF(G26="نعم",B26*C26,0),"")</f>
        <v/>
      </c>
      <c r="K26" s="33">
        <f>IF(AND(N(B26)&gt;0,N(C26)&gt;0,N(D26)&gt;0),I26+J26,"")</f>
        <v/>
      </c>
      <c r="L26" s="33">
        <f>IF(K26="","",K26*$B$6/IFERROR(INDEX($P$6:$P$10,MATCH(H26,$O$6:$O$10,0)),10)*(1+$B$12))</f>
        <v/>
      </c>
      <c r="M26" s="27">
        <f>IF(L26="","",L26*IFERROR(INDEX($Q$6:$Q$10,MATCH(H26,$O$6:$O$10,0)),0))</f>
        <v/>
      </c>
    </row>
    <row r="27">
      <c r="A27" s="32" t="inlineStr">
        <is>
          <t>المطبخ</t>
        </is>
      </c>
      <c r="B27" s="25" t="n">
        <v>4</v>
      </c>
      <c r="C27" s="25" t="n">
        <v>3.5</v>
      </c>
      <c r="D27" s="25" t="n">
        <v>3</v>
      </c>
      <c r="E27" s="25" t="n">
        <v>1.9</v>
      </c>
      <c r="F27" s="25" t="n">
        <v>1.5</v>
      </c>
      <c r="G27" s="19" t="inlineStr">
        <is>
          <t>نعم</t>
        </is>
      </c>
      <c r="H27" s="19" t="inlineStr">
        <is>
          <t>حريري قابل للغسيل</t>
        </is>
      </c>
      <c r="I27" s="33">
        <f>IF(AND(N(B27)&gt;0,N(C27)&gt;0,N(D27)&gt;0),MAX(0,2*(B27+C27)*D27-N(E27)-N(F27)),"")</f>
        <v/>
      </c>
      <c r="J27" s="33">
        <f>IF(AND(N(B27)&gt;0,N(C27)&gt;0,N(D27)&gt;0),IF(G27="نعم",B27*C27,0),"")</f>
        <v/>
      </c>
      <c r="K27" s="33">
        <f>IF(AND(N(B27)&gt;0,N(C27)&gt;0,N(D27)&gt;0),I27+J27,"")</f>
        <v/>
      </c>
      <c r="L27" s="33">
        <f>IF(K27="","",K27*$B$6/IFERROR(INDEX($P$6:$P$10,MATCH(H27,$O$6:$O$10,0)),10)*(1+$B$12))</f>
        <v/>
      </c>
      <c r="M27" s="27">
        <f>IF(L27="","",L27*IFERROR(INDEX($Q$6:$Q$10,MATCH(H27,$O$6:$O$10,0)),0))</f>
        <v/>
      </c>
    </row>
    <row r="28">
      <c r="A28" s="32" t="inlineStr">
        <is>
          <t>حمام 1</t>
        </is>
      </c>
      <c r="B28" s="25" t="n">
        <v>2.5</v>
      </c>
      <c r="C28" s="25" t="n">
        <v>2</v>
      </c>
      <c r="D28" s="25" t="n">
        <v>3</v>
      </c>
      <c r="E28" s="25" t="n">
        <v>1.9</v>
      </c>
      <c r="F28" s="25" t="n">
        <v>0.4</v>
      </c>
      <c r="G28" s="19" t="inlineStr">
        <is>
          <t>نعم</t>
        </is>
      </c>
      <c r="H28" s="19" t="inlineStr">
        <is>
          <t>حريري قابل للغسيل</t>
        </is>
      </c>
      <c r="I28" s="33">
        <f>IF(AND(N(B28)&gt;0,N(C28)&gt;0,N(D28)&gt;0),MAX(0,2*(B28+C28)*D28-N(E28)-N(F28)),"")</f>
        <v/>
      </c>
      <c r="J28" s="33">
        <f>IF(AND(N(B28)&gt;0,N(C28)&gt;0,N(D28)&gt;0),IF(G28="نعم",B28*C28,0),"")</f>
        <v/>
      </c>
      <c r="K28" s="33">
        <f>IF(AND(N(B28)&gt;0,N(C28)&gt;0,N(D28)&gt;0),I28+J28,"")</f>
        <v/>
      </c>
      <c r="L28" s="33">
        <f>IF(K28="","",K28*$B$6/IFERROR(INDEX($P$6:$P$10,MATCH(H28,$O$6:$O$10,0)),10)*(1+$B$12))</f>
        <v/>
      </c>
      <c r="M28" s="27">
        <f>IF(L28="","",L28*IFERROR(INDEX($Q$6:$Q$10,MATCH(H28,$O$6:$O$10,0)),0))</f>
        <v/>
      </c>
    </row>
    <row r="29">
      <c r="A29" s="32" t="inlineStr">
        <is>
          <t>الممر</t>
        </is>
      </c>
      <c r="B29" s="25" t="n">
        <v>8</v>
      </c>
      <c r="C29" s="25" t="n">
        <v>1.5</v>
      </c>
      <c r="D29" s="25" t="n">
        <v>3</v>
      </c>
      <c r="E29" s="25" t="n">
        <v>3.8</v>
      </c>
      <c r="F29" s="25" t="n">
        <v>0</v>
      </c>
      <c r="G29" s="19" t="inlineStr">
        <is>
          <t>نعم</t>
        </is>
      </c>
      <c r="H29" s="19" t="inlineStr">
        <is>
          <t>بلاستيك مطفي</t>
        </is>
      </c>
      <c r="I29" s="33">
        <f>IF(AND(N(B29)&gt;0,N(C29)&gt;0,N(D29)&gt;0),MAX(0,2*(B29+C29)*D29-N(E29)-N(F29)),"")</f>
        <v/>
      </c>
      <c r="J29" s="33">
        <f>IF(AND(N(B29)&gt;0,N(C29)&gt;0,N(D29)&gt;0),IF(G29="نعم",B29*C29,0),"")</f>
        <v/>
      </c>
      <c r="K29" s="33">
        <f>IF(AND(N(B29)&gt;0,N(C29)&gt;0,N(D29)&gt;0),I29+J29,"")</f>
        <v/>
      </c>
      <c r="L29" s="33">
        <f>IF(K29="","",K29*$B$6/IFERROR(INDEX($P$6:$P$10,MATCH(H29,$O$6:$O$10,0)),10)*(1+$B$12))</f>
        <v/>
      </c>
      <c r="M29" s="27">
        <f>IF(L29="","",L29*IFERROR(INDEX($Q$6:$Q$10,MATCH(H29,$O$6:$O$10,0)),0))</f>
        <v/>
      </c>
    </row>
    <row r="30">
      <c r="A30" s="32" t="inlineStr">
        <is>
          <t>الواجهات الخارجية</t>
        </is>
      </c>
      <c r="B30" s="25" t="n">
        <v>14</v>
      </c>
      <c r="C30" s="25" t="n">
        <v>11</v>
      </c>
      <c r="D30" s="25" t="n">
        <v>3.2</v>
      </c>
      <c r="E30" s="25" t="n">
        <v>3</v>
      </c>
      <c r="F30" s="25" t="n">
        <v>29</v>
      </c>
      <c r="G30" s="19" t="inlineStr">
        <is>
          <t>لا</t>
        </is>
      </c>
      <c r="H30" s="19" t="inlineStr">
        <is>
          <t>دهان خارجي ضد العوامل</t>
        </is>
      </c>
      <c r="I30" s="33">
        <f>IF(AND(N(B30)&gt;0,N(C30)&gt;0,N(D30)&gt;0),MAX(0,2*(B30+C30)*D30-N(E30)-N(F30)),"")</f>
        <v/>
      </c>
      <c r="J30" s="33">
        <f>IF(AND(N(B30)&gt;0,N(C30)&gt;0,N(D30)&gt;0),IF(G30="نعم",B30*C30,0),"")</f>
        <v/>
      </c>
      <c r="K30" s="33">
        <f>IF(AND(N(B30)&gt;0,N(C30)&gt;0,N(D30)&gt;0),I30+J30,"")</f>
        <v/>
      </c>
      <c r="L30" s="33">
        <f>IF(K30="","",K30*$B$6/IFERROR(INDEX($P$6:$P$10,MATCH(H30,$O$6:$O$10,0)),10)*(1+$B$12))</f>
        <v/>
      </c>
      <c r="M30" s="27">
        <f>IF(L30="","",L30*IFERROR(INDEX($Q$6:$Q$10,MATCH(H30,$O$6:$O$10,0)),0))</f>
        <v/>
      </c>
    </row>
    <row r="31">
      <c r="A31" s="32" t="n"/>
      <c r="B31" s="25" t="n"/>
      <c r="C31" s="25" t="n"/>
      <c r="D31" s="25" t="n"/>
      <c r="E31" s="25" t="n"/>
      <c r="F31" s="25" t="n"/>
      <c r="G31" s="19" t="n"/>
      <c r="H31" s="19" t="n"/>
      <c r="I31" s="33">
        <f>IF(AND(N(B31)&gt;0,N(C31)&gt;0,N(D31)&gt;0),MAX(0,2*(B31+C31)*D31-N(E31)-N(F31)),"")</f>
        <v/>
      </c>
      <c r="J31" s="33">
        <f>IF(AND(N(B31)&gt;0,N(C31)&gt;0,N(D31)&gt;0),IF(G31="نعم",B31*C31,0),"")</f>
        <v/>
      </c>
      <c r="K31" s="33">
        <f>IF(AND(N(B31)&gt;0,N(C31)&gt;0,N(D31)&gt;0),I31+J31,"")</f>
        <v/>
      </c>
      <c r="L31" s="33">
        <f>IF(K31="","",K31*$B$6/IFERROR(INDEX($P$6:$P$10,MATCH(H31,$O$6:$O$10,0)),10)*(1+$B$12))</f>
        <v/>
      </c>
      <c r="M31" s="27">
        <f>IF(L31="","",L31*IFERROR(INDEX($Q$6:$Q$10,MATCH(H31,$O$6:$O$10,0)),0))</f>
        <v/>
      </c>
    </row>
    <row r="32">
      <c r="A32" s="32" t="n"/>
      <c r="B32" s="25" t="n"/>
      <c r="C32" s="25" t="n"/>
      <c r="D32" s="25" t="n"/>
      <c r="E32" s="25" t="n"/>
      <c r="F32" s="25" t="n"/>
      <c r="G32" s="19" t="n"/>
      <c r="H32" s="19" t="n"/>
      <c r="I32" s="33">
        <f>IF(AND(N(B32)&gt;0,N(C32)&gt;0,N(D32)&gt;0),MAX(0,2*(B32+C32)*D32-N(E32)-N(F32)),"")</f>
        <v/>
      </c>
      <c r="J32" s="33">
        <f>IF(AND(N(B32)&gt;0,N(C32)&gt;0,N(D32)&gt;0),IF(G32="نعم",B32*C32,0),"")</f>
        <v/>
      </c>
      <c r="K32" s="33">
        <f>IF(AND(N(B32)&gt;0,N(C32)&gt;0,N(D32)&gt;0),I32+J32,"")</f>
        <v/>
      </c>
      <c r="L32" s="33">
        <f>IF(K32="","",K32*$B$6/IFERROR(INDEX($P$6:$P$10,MATCH(H32,$O$6:$O$10,0)),10)*(1+$B$12))</f>
        <v/>
      </c>
      <c r="M32" s="27">
        <f>IF(L32="","",L32*IFERROR(INDEX($Q$6:$Q$10,MATCH(H32,$O$6:$O$10,0)),0))</f>
        <v/>
      </c>
    </row>
    <row r="33">
      <c r="A33" s="32" t="n"/>
      <c r="B33" s="25" t="n"/>
      <c r="C33" s="25" t="n"/>
      <c r="D33" s="25" t="n"/>
      <c r="E33" s="25" t="n"/>
      <c r="F33" s="25" t="n"/>
      <c r="G33" s="19" t="n"/>
      <c r="H33" s="19" t="n"/>
      <c r="I33" s="33">
        <f>IF(AND(N(B33)&gt;0,N(C33)&gt;0,N(D33)&gt;0),MAX(0,2*(B33+C33)*D33-N(E33)-N(F33)),"")</f>
        <v/>
      </c>
      <c r="J33" s="33">
        <f>IF(AND(N(B33)&gt;0,N(C33)&gt;0,N(D33)&gt;0),IF(G33="نعم",B33*C33,0),"")</f>
        <v/>
      </c>
      <c r="K33" s="33">
        <f>IF(AND(N(B33)&gt;0,N(C33)&gt;0,N(D33)&gt;0),I33+J33,"")</f>
        <v/>
      </c>
      <c r="L33" s="33">
        <f>IF(K33="","",K33*$B$6/IFERROR(INDEX($P$6:$P$10,MATCH(H33,$O$6:$O$10,0)),10)*(1+$B$12))</f>
        <v/>
      </c>
      <c r="M33" s="27">
        <f>IF(L33="","",L33*IFERROR(INDEX($Q$6:$Q$10,MATCH(H33,$O$6:$O$10,0)),0))</f>
        <v/>
      </c>
    </row>
    <row r="34">
      <c r="A34" s="32" t="n"/>
      <c r="B34" s="25" t="n"/>
      <c r="C34" s="25" t="n"/>
      <c r="D34" s="25" t="n"/>
      <c r="E34" s="25" t="n"/>
      <c r="F34" s="25" t="n"/>
      <c r="G34" s="19" t="n"/>
      <c r="H34" s="19" t="n"/>
      <c r="I34" s="33">
        <f>IF(AND(N(B34)&gt;0,N(C34)&gt;0,N(D34)&gt;0),MAX(0,2*(B34+C34)*D34-N(E34)-N(F34)),"")</f>
        <v/>
      </c>
      <c r="J34" s="33">
        <f>IF(AND(N(B34)&gt;0,N(C34)&gt;0,N(D34)&gt;0),IF(G34="نعم",B34*C34,0),"")</f>
        <v/>
      </c>
      <c r="K34" s="33">
        <f>IF(AND(N(B34)&gt;0,N(C34)&gt;0,N(D34)&gt;0),I34+J34,"")</f>
        <v/>
      </c>
      <c r="L34" s="33">
        <f>IF(K34="","",K34*$B$6/IFERROR(INDEX($P$6:$P$10,MATCH(H34,$O$6:$O$10,0)),10)*(1+$B$12))</f>
        <v/>
      </c>
      <c r="M34" s="27">
        <f>IF(L34="","",L34*IFERROR(INDEX($Q$6:$Q$10,MATCH(H34,$O$6:$O$10,0)),0))</f>
        <v/>
      </c>
    </row>
    <row r="35">
      <c r="A35" s="32" t="n"/>
      <c r="B35" s="25" t="n"/>
      <c r="C35" s="25" t="n"/>
      <c r="D35" s="25" t="n"/>
      <c r="E35" s="25" t="n"/>
      <c r="F35" s="25" t="n"/>
      <c r="G35" s="19" t="n"/>
      <c r="H35" s="19" t="n"/>
      <c r="I35" s="33">
        <f>IF(AND(N(B35)&gt;0,N(C35)&gt;0,N(D35)&gt;0),MAX(0,2*(B35+C35)*D35-N(E35)-N(F35)),"")</f>
        <v/>
      </c>
      <c r="J35" s="33">
        <f>IF(AND(N(B35)&gt;0,N(C35)&gt;0,N(D35)&gt;0),IF(G35="نعم",B35*C35,0),"")</f>
        <v/>
      </c>
      <c r="K35" s="33">
        <f>IF(AND(N(B35)&gt;0,N(C35)&gt;0,N(D35)&gt;0),I35+J35,"")</f>
        <v/>
      </c>
      <c r="L35" s="33">
        <f>IF(K35="","",K35*$B$6/IFERROR(INDEX($P$6:$P$10,MATCH(H35,$O$6:$O$10,0)),10)*(1+$B$12))</f>
        <v/>
      </c>
      <c r="M35" s="27">
        <f>IF(L35="","",L35*IFERROR(INDEX($Q$6:$Q$10,MATCH(H35,$O$6:$O$10,0)),0))</f>
        <v/>
      </c>
    </row>
    <row r="36">
      <c r="A36" s="32" t="n"/>
      <c r="B36" s="25" t="n"/>
      <c r="C36" s="25" t="n"/>
      <c r="D36" s="25" t="n"/>
      <c r="E36" s="25" t="n"/>
      <c r="F36" s="25" t="n"/>
      <c r="G36" s="19" t="n"/>
      <c r="H36" s="19" t="n"/>
      <c r="I36" s="33">
        <f>IF(AND(N(B36)&gt;0,N(C36)&gt;0,N(D36)&gt;0),MAX(0,2*(B36+C36)*D36-N(E36)-N(F36)),"")</f>
        <v/>
      </c>
      <c r="J36" s="33">
        <f>IF(AND(N(B36)&gt;0,N(C36)&gt;0,N(D36)&gt;0),IF(G36="نعم",B36*C36,0),"")</f>
        <v/>
      </c>
      <c r="K36" s="33">
        <f>IF(AND(N(B36)&gt;0,N(C36)&gt;0,N(D36)&gt;0),I36+J36,"")</f>
        <v/>
      </c>
      <c r="L36" s="33">
        <f>IF(K36="","",K36*$B$6/IFERROR(INDEX($P$6:$P$10,MATCH(H36,$O$6:$O$10,0)),10)*(1+$B$12))</f>
        <v/>
      </c>
      <c r="M36" s="27">
        <f>IF(L36="","",L36*IFERROR(INDEX($Q$6:$Q$10,MATCH(H36,$O$6:$O$10,0)),0))</f>
        <v/>
      </c>
    </row>
    <row r="37">
      <c r="A37" s="32" t="n"/>
      <c r="B37" s="25" t="n"/>
      <c r="C37" s="25" t="n"/>
      <c r="D37" s="25" t="n"/>
      <c r="E37" s="25" t="n"/>
      <c r="F37" s="25" t="n"/>
      <c r="G37" s="19" t="n"/>
      <c r="H37" s="19" t="n"/>
      <c r="I37" s="33">
        <f>IF(AND(N(B37)&gt;0,N(C37)&gt;0,N(D37)&gt;0),MAX(0,2*(B37+C37)*D37-N(E37)-N(F37)),"")</f>
        <v/>
      </c>
      <c r="J37" s="33">
        <f>IF(AND(N(B37)&gt;0,N(C37)&gt;0,N(D37)&gt;0),IF(G37="نعم",B37*C37,0),"")</f>
        <v/>
      </c>
      <c r="K37" s="33">
        <f>IF(AND(N(B37)&gt;0,N(C37)&gt;0,N(D37)&gt;0),I37+J37,"")</f>
        <v/>
      </c>
      <c r="L37" s="33">
        <f>IF(K37="","",K37*$B$6/IFERROR(INDEX($P$6:$P$10,MATCH(H37,$O$6:$O$10,0)),10)*(1+$B$12))</f>
        <v/>
      </c>
      <c r="M37" s="27">
        <f>IF(L37="","",L37*IFERROR(INDEX($Q$6:$Q$10,MATCH(H37,$O$6:$O$10,0)),0))</f>
        <v/>
      </c>
    </row>
    <row r="38">
      <c r="A38" s="32" t="n"/>
      <c r="B38" s="25" t="n"/>
      <c r="C38" s="25" t="n"/>
      <c r="D38" s="25" t="n"/>
      <c r="E38" s="25" t="n"/>
      <c r="F38" s="25" t="n"/>
      <c r="G38" s="19" t="n"/>
      <c r="H38" s="19" t="n"/>
      <c r="I38" s="33">
        <f>IF(AND(N(B38)&gt;0,N(C38)&gt;0,N(D38)&gt;0),MAX(0,2*(B38+C38)*D38-N(E38)-N(F38)),"")</f>
        <v/>
      </c>
      <c r="J38" s="33">
        <f>IF(AND(N(B38)&gt;0,N(C38)&gt;0,N(D38)&gt;0),IF(G38="نعم",B38*C38,0),"")</f>
        <v/>
      </c>
      <c r="K38" s="33">
        <f>IF(AND(N(B38)&gt;0,N(C38)&gt;0,N(D38)&gt;0),I38+J38,"")</f>
        <v/>
      </c>
      <c r="L38" s="33">
        <f>IF(K38="","",K38*$B$6/IFERROR(INDEX($P$6:$P$10,MATCH(H38,$O$6:$O$10,0)),10)*(1+$B$12))</f>
        <v/>
      </c>
      <c r="M38" s="27">
        <f>IF(L38="","",L38*IFERROR(INDEX($Q$6:$Q$10,MATCH(H38,$O$6:$O$10,0)),0))</f>
        <v/>
      </c>
    </row>
    <row r="39">
      <c r="A39" s="34" t="inlineStr">
        <is>
          <t>الإجمالي</t>
        </is>
      </c>
      <c r="I39" s="35">
        <f>SUM(I23:I38)</f>
        <v/>
      </c>
      <c r="J39" s="35">
        <f>SUM(J23:J38)</f>
        <v/>
      </c>
      <c r="K39" s="35">
        <f>SUM(K23:K38)</f>
        <v/>
      </c>
      <c r="L39" s="36">
        <f>SUM(L23:L38)</f>
        <v/>
      </c>
      <c r="M39" s="36">
        <f>SUM(M23:M38)</f>
        <v/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E10:G10"/>
    <mergeCell ref="A39:H39"/>
    <mergeCell ref="I6:J6"/>
    <mergeCell ref="E13:G13"/>
    <mergeCell ref="E5:F5"/>
    <mergeCell ref="E9:G9"/>
    <mergeCell ref="A1:Q1"/>
    <mergeCell ref="E15:J15"/>
    <mergeCell ref="E11:G11"/>
    <mergeCell ref="A5:C5"/>
    <mergeCell ref="G6:H6"/>
    <mergeCell ref="E16:M16"/>
    <mergeCell ref="E6:F6"/>
    <mergeCell ref="A3:Q3"/>
    <mergeCell ref="K6:M6"/>
    <mergeCell ref="G5:H5"/>
    <mergeCell ref="I5:J5"/>
    <mergeCell ref="E12:G12"/>
    <mergeCell ref="E14:G14"/>
    <mergeCell ref="K5:M5"/>
    <mergeCell ref="A21:M21"/>
    <mergeCell ref="E8:M8"/>
  </mergeCells>
  <conditionalFormatting sqref="K10:K14">
    <cfRule type="dataBar" priority="1">
      <dataBar showValue="1">
        <cfvo type="num" val="0"/>
        <cfvo type="max"/>
        <color rgb="00F59E0B"/>
      </dataBar>
    </cfRule>
  </conditionalFormatting>
  <dataValidations count="13">
    <dataValidation sqref="B6" showDropDown="0" showInputMessage="0" showErrorMessage="1" allowBlank="1" errorTitle="Sheetaky" error="أدخل رقمًا بين 1 و 5" type="decimal" operator="between">
      <formula1>1</formula1>
      <formula2>5</formula2>
    </dataValidation>
    <dataValidation sqref="B7" showDropDown="0" showInputMessage="0" showErrorMessage="1" allowBlank="1" errorTitle="Sheetaky" error="أدخل رقمًا بين 0 و 3" type="decimal" operator="between">
      <formula1>0</formula1>
      <formula2>3</formula2>
    </dataValidation>
    <dataValidation sqref="B8" showDropDown="0" showInputMessage="0" showErrorMessage="1" allowBlank="1" errorTitle="Sheetaky" error="أدخل رقمًا بين 4 و 25" type="decimal" operator="between">
      <formula1>4</formula1>
      <formula2>25</formula2>
    </dataValidation>
    <dataValidation sqref="B9" showDropDown="0" showInputMessage="0" showErrorMessage="1" allowBlank="1" errorTitle="Sheetaky" error="أدخل رقمًا بين 0 و 200" type="decimal" operator="between">
      <formula1>0</formula1>
      <formula2>200</formula2>
    </dataValidation>
    <dataValidation sqref="B10" showDropDown="0" showInputMessage="0" showErrorMessage="1" allowBlank="1" errorTitle="Sheetaky" error="أدخل رقمًا بين 0 و 3" type="decimal" operator="between">
      <formula1>0</formula1>
      <formula2>3</formula2>
    </dataValidation>
    <dataValidation sqref="B11" showDropDown="0" showInputMessage="0" showErrorMessage="1" allowBlank="1" errorTitle="Sheetaky" error="أدخل رقمًا بين 0 و 50" type="decimal" operator="between">
      <formula1>0</formula1>
      <formula2>50</formula2>
    </dataValidation>
    <dataValidation sqref="B12" showDropDown="0" showInputMessage="0" showErrorMessage="1" allowBlank="1" errorTitle="Sheetaky" error="أدخل رقمًا بين 0 و 0.4" type="decimal" operator="between">
      <formula1>0</formula1>
      <formula2>0.4</formula2>
    </dataValidation>
    <dataValidation sqref="B13" showDropDown="0" showInputMessage="0" showErrorMessage="1" allowBlank="1" errorTitle="Sheetaky" error="أدخل رقمًا بين 0 و 100" type="decimal" operator="between">
      <formula1>0</formula1>
      <formula2>100</formula2>
    </dataValidation>
    <dataValidation sqref="B14" showDropDown="0" showInputMessage="0" showErrorMessage="1" allowBlank="1" errorTitle="Sheetaky" error="أدخل رقمًا بين 1 و 30" type="decimal" operator="between">
      <formula1>1</formula1>
      <formula2>30</formula2>
    </dataValidation>
    <dataValidation sqref="B23:D38" showDropDown="0" showInputMessage="0" showErrorMessage="1" allowBlank="1" errorTitle="Sheetaky" error="أدخل رقمًا بين 0 و 200" type="decimal" operator="between">
      <formula1>0</formula1>
      <formula2>200</formula2>
    </dataValidation>
    <dataValidation sqref="E23:F38" showDropDown="0" showInputMessage="0" showErrorMessage="1" allowBlank="1" errorTitle="Sheetaky" error="أدخل رقمًا بين 0 و 500" type="decimal" operator="between">
      <formula1>0</formula1>
      <formula2>500</formula2>
    </dataValidation>
    <dataValidation sqref="G23:G38" showDropDown="0" showInputMessage="0" showErrorMessage="1" allowBlank="1" errorTitle="Sheetaky" error="اختر قيمة من القائمة" type="list">
      <formula1>"نعم,لا"</formula1>
    </dataValidation>
    <dataValidation sqref="H23:H38" showDropDown="0" showInputMessage="0" showErrorMessage="1" allowBlank="1" errorTitle="Sheetaky" error="اختر قيمة من القائمة" type="list">
      <formula1>=$O$6:$O$10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7" t="inlineStr">
        <is>
          <t>دليل استخدام: حصر الدهانات</t>
        </is>
      </c>
      <c r="B1" s="2" t="n"/>
    </row>
    <row r="2" ht="18" customHeight="1">
      <c r="A2" s="38" t="inlineStr">
        <is>
          <t>Sheetaky.com · شيتات إكسل جاهزة بالعربي والإنجليزي</t>
        </is>
      </c>
      <c r="B2" s="39" t="n"/>
    </row>
    <row r="4" ht="22" customHeight="1">
      <c r="A4" s="6" t="inlineStr">
        <is>
          <t>ما هذا الشيت؟</t>
        </is>
      </c>
      <c r="B4" s="7" t="n"/>
    </row>
    <row r="5" ht="30" customHeight="1">
      <c r="A5" s="40" t="inlineStr">
        <is>
          <t>يحسب مساحات الدهان من أبعاد الغرف ونوع التشطيب، ثم اللترات والعبوات والبرايمر والمعجون والتكلفة.</t>
        </is>
      </c>
    </row>
    <row r="7" ht="22" customHeight="1">
      <c r="A7" s="6" t="inlineStr">
        <is>
          <t>خطوات الاستخدام</t>
        </is>
      </c>
      <c r="B7" s="7" t="n"/>
    </row>
    <row r="8" ht="20" customHeight="1">
      <c r="A8" s="41" t="n">
        <v>1</v>
      </c>
      <c r="B8" s="40" t="inlineStr">
        <is>
          <t>اضبط أوجه الدهان والتغطية والأسعار.</t>
        </is>
      </c>
    </row>
    <row r="9" ht="20" customHeight="1">
      <c r="A9" s="41" t="n">
        <v>2</v>
      </c>
      <c r="B9" s="40" t="inlineStr">
        <is>
          <t>اكتب كل غرفة وحدد هل يُدهن السقف واختر التشطيب.</t>
        </is>
      </c>
    </row>
    <row r="10" ht="20" customHeight="1">
      <c r="A10" s="41" t="n">
        <v>3</v>
      </c>
      <c r="B10" s="40" t="inlineStr">
        <is>
          <t>اقرأ الملخص حسب التشطيب وعدد العبوات.</t>
        </is>
      </c>
    </row>
    <row r="11" ht="20" customHeight="1">
      <c r="A11" s="41" t="n">
        <v>4</v>
      </c>
      <c r="B11" s="40" t="inlineStr">
        <is>
          <t>عدّل جدول التشطيبات لأنواعك وأسعارك.</t>
        </is>
      </c>
    </row>
    <row r="13" ht="22" customHeight="1">
      <c r="A13" s="6" t="inlineStr">
        <is>
          <t>دليل الألوان</t>
        </is>
      </c>
      <c r="B13" s="7" t="n"/>
    </row>
    <row r="14">
      <c r="A14" s="32" t="inlineStr"/>
      <c r="B14" s="40" t="inlineStr">
        <is>
          <t>خلية إدخال: اكتب أو اختر قيمتك هنا (خط أزرق على خلفية صفراء).</t>
        </is>
      </c>
    </row>
    <row r="15">
      <c r="A15" s="42" t="inlineStr"/>
      <c r="B15" s="40" t="inlineStr">
        <is>
          <t>خلية محسوبة: معادلة تلقائية، محمية من المسح بالخطأ.</t>
        </is>
      </c>
    </row>
    <row r="16">
      <c r="A16" s="43" t="inlineStr"/>
      <c r="B16" s="40" t="inlineStr">
        <is>
          <t>عناوين الجداول والأقسام.</t>
        </is>
      </c>
    </row>
    <row r="18" ht="22" customHeight="1">
      <c r="A18" s="6" t="inlineStr">
        <is>
          <t>ملاحظات مهمة</t>
        </is>
      </c>
      <c r="B18" s="7" t="n"/>
    </row>
    <row r="19" ht="20" customHeight="1">
      <c r="A19" s="44" t="inlineStr">
        <is>
          <t>•</t>
        </is>
      </c>
      <c r="B19" s="45" t="inlineStr">
        <is>
          <t>التغطية الفعلية تتغير بالمادة وخشونة السطح فاعتمد بيانات المصنّع.</t>
        </is>
      </c>
    </row>
    <row r="20" ht="20" customHeight="1">
      <c r="A20" s="44" t="inlineStr">
        <is>
          <t>•</t>
        </is>
      </c>
      <c r="B20" s="45" t="inlineStr">
        <is>
          <t>للواجهات اكتب طول المبنى وعرضه فيُحسب المحيط، واجعل السقف لا واختر دهانًا خارجيًا.</t>
        </is>
      </c>
    </row>
    <row r="21" ht="20" customHeight="1">
      <c r="A21" s="44" t="inlineStr">
        <is>
          <t>•</t>
        </is>
      </c>
      <c r="B21" s="45" t="inlineStr">
        <is>
          <t>تقدير للكميات؛ الأسعار أمثلة.</t>
        </is>
      </c>
    </row>
    <row r="22" ht="20" customHeight="1">
      <c r="A22" s="44" t="inlineStr">
        <is>
          <t>•</t>
        </is>
      </c>
      <c r="B22" s="45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4" t="inlineStr">
        <is>
          <t>•</t>
        </is>
      </c>
      <c r="B23" s="45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4" t="inlineStr">
        <is>
          <t>•</t>
        </is>
      </c>
      <c r="B24" s="45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PNT</dc:title>
  <dcterms:created xmlns:dcterms="http://purl.org/dc/terms/" xmlns:xsi="http://www.w3.org/2001/XMLSchema-instance" xsi:type="dcterms:W3CDTF">2026-10-23T12:44:43Z</dcterms:created>
  <dcterms:modified xmlns:dcterms="http://purl.org/dc/terms/" xmlns:xsi="http://www.w3.org/2001/XMLSchema-instance" xsi:type="dcterms:W3CDTF">2026-10-23T12:44:43Z</dcterms:modified>
</cp:coreProperties>
</file>