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Stock Moves" sheetId="2" state="visible" r:id="rId2"/>
    <sheet xmlns:r="http://schemas.openxmlformats.org/officeDocument/2006/relationships" name="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5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8B6755"/>
      <sz val="9"/>
    </font>
    <font>
      <name val="Tahoma"/>
      <b val="1"/>
      <color rgb="00FFFFFF"/>
      <sz val="10"/>
    </font>
    <font>
      <name val="Tahoma"/>
      <color rgb="001F4FB5"/>
      <sz val="10"/>
    </font>
    <font>
      <name val="Tahoma"/>
      <color rgb="003A1D10"/>
      <sz val="10"/>
    </font>
    <font>
      <name val="Tahoma"/>
      <b val="1"/>
      <color rgb="007C2D12"/>
      <sz val="11"/>
    </font>
    <font>
      <name val="Tahoma"/>
      <b val="1"/>
      <color rgb="003A1D10"/>
      <sz val="10"/>
    </font>
    <font>
      <name val="Tahoma"/>
      <b val="1"/>
      <color rgb="00FFFFFF"/>
      <sz val="9"/>
    </font>
    <font>
      <name val="Tahoma"/>
      <b val="1"/>
      <color rgb="000EA5E9"/>
      <sz val="18"/>
    </font>
    <font>
      <name val="Tahoma"/>
      <b val="1"/>
      <color rgb="008B6755"/>
      <sz val="9"/>
    </font>
    <font>
      <name val="Tahoma"/>
      <b val="1"/>
      <color rgb="009A3412"/>
      <sz val="18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0EA5E9"/>
      <sz val="10"/>
    </font>
  </fonts>
  <fills count="9">
    <fill>
      <patternFill/>
    </fill>
    <fill>
      <patternFill patternType="gray125"/>
    </fill>
    <fill>
      <patternFill patternType="solid">
        <fgColor rgb="00FDF4EE"/>
      </patternFill>
    </fill>
    <fill>
      <patternFill patternType="solid">
        <fgColor rgb="009A3412"/>
      </patternFill>
    </fill>
    <fill>
      <patternFill patternType="solid">
        <fgColor rgb="000EA5E9"/>
      </patternFill>
    </fill>
    <fill>
      <patternFill patternType="solid">
        <fgColor rgb="00E0F2FE"/>
      </patternFill>
    </fill>
    <fill>
      <patternFill patternType="solid">
        <fgColor rgb="00F5DAC5"/>
      </patternFill>
    </fill>
    <fill>
      <patternFill patternType="solid">
        <fgColor rgb="00F8E3D5"/>
      </patternFill>
    </fill>
    <fill>
      <patternFill patternType="solid">
        <fgColor rgb="007C2D12"/>
      </patternFill>
    </fill>
  </fills>
  <borders count="4">
    <border>
      <left/>
      <right/>
      <top/>
      <bottom/>
      <diagonal/>
    </border>
    <border>
      <left style="thin">
        <color rgb="00E6C3AB"/>
      </left>
      <right style="thin">
        <color rgb="00E6C3AB"/>
      </right>
      <top style="thin">
        <color rgb="00E6C3AB"/>
      </top>
      <bottom style="thin">
        <color rgb="00E6C3AB"/>
      </bottom>
    </border>
    <border>
      <top style="medium">
        <color rgb="000EA5E9"/>
      </top>
    </border>
    <border/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6" fillId="6" borderId="1" applyAlignment="1" pivotButton="0" quotePrefix="0" xfId="0">
      <alignment horizontal="left" vertical="center" wrapText="1" readingOrder="1"/>
    </xf>
    <xf numFmtId="0" fontId="0" fillId="6" borderId="1" pivotButton="0" quotePrefix="0" xfId="0"/>
    <xf numFmtId="0" fontId="8" fillId="8" borderId="2" applyAlignment="1" pivotButton="0" quotePrefix="0" xfId="0">
      <alignment horizontal="center" vertical="center" wrapText="1" readingOrder="1"/>
    </xf>
    <xf numFmtId="0" fontId="0" fillId="8" borderId="2" pivotButton="0" quotePrefix="0" xfId="0"/>
    <xf numFmtId="0" fontId="10" fillId="6" borderId="2" applyAlignment="1" pivotButton="0" quotePrefix="0" xfId="0">
      <alignment horizontal="center" vertical="center" wrapText="1" readingOrder="1"/>
    </xf>
    <xf numFmtId="0" fontId="0" fillId="6" borderId="2" pivotButton="0" quotePrefix="0" xfId="0"/>
    <xf numFmtId="0" fontId="3" fillId="3" borderId="1" applyAlignment="1" pivotButton="0" quotePrefix="0" xfId="0">
      <alignment horizontal="center" vertical="center" wrapText="1" readingOrder="1"/>
    </xf>
    <xf numFmtId="0" fontId="5" fillId="0" borderId="1" applyAlignment="1" pivotButton="0" quotePrefix="0" xfId="0">
      <alignment horizontal="center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164" fontId="4" fillId="5" borderId="1" applyAlignment="1" applyProtection="1" pivotButton="0" quotePrefix="0" xfId="0">
      <alignment horizontal="center" vertical="center" wrapText="1" readingOrder="1"/>
      <protection locked="0" hidden="0"/>
    </xf>
    <xf numFmtId="3" fontId="9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3" fontId="11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1" fontId="9" fillId="3" borderId="3" applyAlignment="1" pivotButton="0" quotePrefix="0" xfId="0">
      <alignment horizontal="center" vertical="center" wrapText="1" readingOrder="1"/>
    </xf>
    <xf numFmtId="0" fontId="4" fillId="5" borderId="1" applyAlignment="1" applyProtection="1" pivotButton="0" quotePrefix="0" xfId="0">
      <alignment horizontal="center" vertical="center" wrapText="1" readingOrder="1"/>
      <protection locked="0" hidden="0"/>
    </xf>
    <xf numFmtId="1" fontId="4" fillId="5" borderId="1" applyAlignment="1" applyProtection="1" pivotButton="0" quotePrefix="0" xfId="0">
      <alignment horizontal="center" vertical="center" wrapText="1" readingOrder="1"/>
      <protection locked="0" hidden="0"/>
    </xf>
    <xf numFmtId="1" fontId="11" fillId="7" borderId="3" applyAlignment="1" pivotButton="0" quotePrefix="0" xfId="0">
      <alignment horizontal="center" vertical="center" wrapText="1" readingOrder="1"/>
    </xf>
    <xf numFmtId="0" fontId="7" fillId="6" borderId="1" applyAlignment="1" pivotButton="0" quotePrefix="0" xfId="0">
      <alignment horizontal="center" vertical="center" wrapText="1" readingOrder="1"/>
    </xf>
    <xf numFmtId="3" fontId="7" fillId="7" borderId="1" applyAlignment="1" pivotButton="0" quotePrefix="0" xfId="0">
      <alignment horizontal="center" vertical="center" wrapText="1" readingOrder="1"/>
    </xf>
    <xf numFmtId="0" fontId="4" fillId="5" borderId="1" applyAlignment="1" applyProtection="1" pivotButton="0" quotePrefix="0" xfId="0">
      <alignment horizontal="left" vertical="center" wrapText="1" readingOrder="1"/>
      <protection locked="0" hidden="0"/>
    </xf>
    <xf numFmtId="4" fontId="4" fillId="5" borderId="1" applyAlignment="1" applyProtection="1" pivotButton="0" quotePrefix="0" xfId="0">
      <alignment horizontal="center" vertical="center" wrapText="1" readingOrder="1"/>
      <protection locked="0" hidden="0"/>
    </xf>
    <xf numFmtId="3" fontId="4" fillId="5" borderId="1" applyAlignment="1" applyProtection="1" pivotButton="0" quotePrefix="0" xfId="0">
      <alignment horizontal="center" vertical="center" wrapText="1" readingOrder="1"/>
      <protection locked="0" hidden="0"/>
    </xf>
    <xf numFmtId="3" fontId="5" fillId="7" borderId="1" applyAlignment="1" pivotButton="0" quotePrefix="0" xfId="0">
      <alignment horizontal="center" vertical="center" wrapText="1" readingOrder="1"/>
    </xf>
    <xf numFmtId="2" fontId="5" fillId="7" borderId="1" applyAlignment="1" pivotButton="0" quotePrefix="0" xfId="0">
      <alignment horizontal="center" vertical="center" wrapText="1" readingOrder="1"/>
    </xf>
    <xf numFmtId="1" fontId="5" fillId="7" borderId="1" applyAlignment="1" pivotButton="0" quotePrefix="0" xfId="0">
      <alignment horizontal="center" vertical="center" wrapText="1" readingOrder="1"/>
    </xf>
    <xf numFmtId="0" fontId="5" fillId="7" borderId="1" applyAlignment="1" pivotButton="0" quotePrefix="0" xfId="0">
      <alignment horizontal="center" vertical="center" wrapText="1" readingOrder="1"/>
    </xf>
    <xf numFmtId="9" fontId="5" fillId="7" borderId="1" applyAlignment="1" pivotButton="0" quotePrefix="0" xfId="0">
      <alignment horizontal="center" vertical="center" wrapText="1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8" borderId="0" applyAlignment="1" pivotButton="0" quotePrefix="0" xfId="0">
      <alignment horizontal="center" vertical="center" wrapText="1" readingOrder="1"/>
    </xf>
    <xf numFmtId="0" fontId="0" fillId="8" borderId="0" pivotButton="0" quotePrefix="0" xfId="0"/>
    <xf numFmtId="164" fontId="4" fillId="5" borderId="1" applyAlignment="1" applyProtection="1" pivotButton="0" quotePrefix="0" xfId="0">
      <alignment horizontal="left" vertical="center" wrapText="1" readingOrder="1"/>
      <protection locked="0" hidden="0"/>
    </xf>
    <xf numFmtId="0" fontId="5" fillId="0" borderId="1" applyAlignment="1" pivotButton="0" quotePrefix="0" xfId="0">
      <alignment horizontal="left" vertical="center" wrapText="1" readingOrder="1"/>
    </xf>
    <xf numFmtId="0" fontId="3" fillId="3" borderId="1" applyAlignment="1" pivotButton="0" quotePrefix="0" xfId="0">
      <alignment horizontal="left" vertical="center" wrapText="1" readingOrder="1"/>
    </xf>
    <xf numFmtId="0" fontId="5" fillId="7" borderId="1" applyAlignment="1" pivotButton="0" quotePrefix="0" xfId="0">
      <alignment horizontal="left" vertical="center" wrapText="1" readingOrder="1"/>
    </xf>
    <xf numFmtId="0" fontId="5" fillId="3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5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5">
    <dxf>
      <font>
        <name val="Tahoma"/>
        <b val="1"/>
        <color rgb="003A1D10"/>
      </font>
      <fill>
        <patternFill patternType="solid">
          <fgColor rgb="00F4C7C3"/>
        </patternFill>
      </fill>
    </dxf>
    <dxf>
      <font>
        <name val="Tahoma"/>
        <color rgb="003A1D10"/>
      </font>
      <fill>
        <patternFill patternType="solid">
          <fgColor rgb="00FCE38A"/>
        </patternFill>
      </fill>
    </dxf>
    <dxf>
      <font>
        <name val="Tahoma"/>
        <color rgb="003A1D10"/>
      </font>
      <fill>
        <patternFill patternType="solid">
          <fgColor rgb="00D5EBD0"/>
        </patternFill>
      </fill>
    </dxf>
    <dxf>
      <font>
        <name val="Tahoma"/>
        <b val="1"/>
        <color rgb="003A1D10"/>
      </font>
      <fill>
        <patternFill patternType="solid">
          <fgColor rgb="00F7C59F"/>
        </patternFill>
      </fill>
    </dxf>
    <dxf>
      <font>
        <name val="Tahoma"/>
        <color rgb="003A1D10"/>
      </font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Stock value by category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A3412"/>
            </a:solidFill>
            <a:ln xmlns:a="http://schemas.openxmlformats.org/drawingml/2006/main">
              <a:solidFill>
                <a:srgbClr val="9A3412"/>
              </a:solidFill>
              <a:prstDash val="solid"/>
            </a:ln>
          </spPr>
          <cat>
            <numRef>
              <f>'Inventory'!$V$19:$V$23</f>
            </numRef>
          </cat>
          <val>
            <numRef>
              <f>'Inventory'!$W$19:$W$23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On hand by item (first 12)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A3412"/>
            </a:solidFill>
            <a:ln xmlns:a="http://schemas.openxmlformats.org/drawingml/2006/main">
              <a:solidFill>
                <a:srgbClr val="9A3412"/>
              </a:solidFill>
              <a:prstDash val="solid"/>
            </a:ln>
          </spPr>
          <cat>
            <numRef>
              <f>'Inventory'!$A$16:$A$27</f>
            </numRef>
          </cat>
          <val>
            <numRef>
              <f>'Inventory'!$J$16:$J$27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21</col>
      <colOff>0</colOff>
      <row>57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57</row>
      <rowOff>0</rowOff>
    </from>
    <ext cx="64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W60"/>
  <sheetViews>
    <sheetView showGridLines="0" rightToLeft="0" zoomScale="100" workbookViewId="0">
      <pane xSplit="2" ySplit="15" topLeftCell="C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12" customWidth="1" min="3" max="3"/>
    <col width="7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0" customWidth="1" min="10" max="10"/>
    <col width="9" customWidth="1" min="11" max="11"/>
    <col width="8" customWidth="1" min="12" max="12"/>
    <col width="8" customWidth="1" min="13" max="13"/>
    <col width="10" customWidth="1" min="14" max="14"/>
    <col width="9" customWidth="1" min="15" max="15"/>
    <col width="12" customWidth="1" min="16" max="16"/>
    <col width="9" customWidth="1" min="17" max="17"/>
    <col width="12" customWidth="1" min="18" max="18"/>
    <col width="9" customWidth="1" min="19" max="19"/>
    <col width="6" customWidth="1" min="20" max="20"/>
    <col width="3" customWidth="1" min="21" max="21"/>
    <col width="14" customWidth="1" min="22" max="22"/>
    <col width="12" customWidth="1" min="23" max="23"/>
    <col width="10" customWidth="1" min="24" max="24"/>
  </cols>
  <sheetData>
    <row r="1" ht="40" customHeight="1">
      <c r="A1" s="1" t="inlineStr">
        <is>
          <t>Inventory Management: Stock, Reorder Points and Dead Stock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</row>
    <row r="3" ht="20" customHeight="1">
      <c r="A3" s="4" t="inlineStr">
        <is>
          <t>Log receipts and sales on the moves sheet; get stock, reorder points, suggested quantities, stock value and ABC class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</row>
    <row r="4" ht="18" customHeight="1">
      <c r="A4" s="6" t="inlineStr">
        <is>
          <t>Settings</t>
        </is>
      </c>
      <c r="B4" s="7" t="n"/>
      <c r="C4" s="7" t="n"/>
      <c r="D4" s="7" t="n"/>
      <c r="E4" s="5" t="n"/>
      <c r="F4" s="8" t="inlineStr">
        <is>
          <t>Stock value (cost)</t>
        </is>
      </c>
      <c r="G4" s="9" t="n"/>
      <c r="H4" s="9" t="n"/>
      <c r="I4" s="10" t="inlineStr">
        <is>
          <t>Value at selling price</t>
        </is>
      </c>
      <c r="J4" s="11" t="n"/>
      <c r="K4" s="11" t="n"/>
      <c r="L4" s="8" t="inlineStr">
        <is>
          <t>Items to reorder</t>
        </is>
      </c>
      <c r="M4" s="9" t="n"/>
      <c r="N4" s="9" t="n"/>
      <c r="O4" s="5" t="n"/>
      <c r="P4" s="5" t="n"/>
      <c r="Q4" s="5" t="n"/>
      <c r="R4" s="5" t="n"/>
      <c r="S4" s="5" t="n"/>
      <c r="T4" s="5" t="n"/>
      <c r="V4" s="12" t="inlineStr">
        <is>
          <t>Category</t>
        </is>
      </c>
      <c r="W4" s="13" t="n"/>
    </row>
    <row r="5" ht="34" customHeight="1">
      <c r="A5" s="14" t="inlineStr">
        <is>
          <t>Report date</t>
        </is>
      </c>
      <c r="D5" s="15" t="n">
        <v>46318</v>
      </c>
      <c r="E5" s="5" t="n"/>
      <c r="F5" s="16">
        <f>SUM($R$16:$R$55)</f>
        <v/>
      </c>
      <c r="G5" s="17" t="n"/>
      <c r="H5" s="17" t="n"/>
      <c r="I5" s="18">
        <f>SUMPRODUCT($J$16:$J$55,$F$16:$F$55)</f>
        <v/>
      </c>
      <c r="J5" s="19" t="n"/>
      <c r="K5" s="19" t="n"/>
      <c r="L5" s="20">
        <f>COUNTIF($P$16:$P$55,"Reorder")+COUNTIF($P$16:$P$55,"Out")</f>
        <v/>
      </c>
      <c r="M5" s="17" t="n"/>
      <c r="N5" s="17" t="n"/>
      <c r="O5" s="5" t="n"/>
      <c r="P5" s="5" t="n"/>
      <c r="Q5" s="5" t="n"/>
      <c r="R5" s="5" t="n"/>
      <c r="S5" s="5" t="n"/>
      <c r="T5" s="5" t="n"/>
      <c r="V5" s="21" t="inlineStr">
        <is>
          <t>Cables</t>
        </is>
      </c>
    </row>
    <row r="6">
      <c r="A6" s="14" t="inlineStr">
        <is>
          <t>Sales window (days)</t>
        </is>
      </c>
      <c r="D6" s="22" t="n">
        <v>30</v>
      </c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V6" s="21" t="inlineStr">
        <is>
          <t>Protection</t>
        </is>
      </c>
    </row>
    <row r="7" ht="18" customHeight="1">
      <c r="A7" s="14" t="inlineStr">
        <is>
          <t>Days without sale = dead</t>
        </is>
      </c>
      <c r="D7" s="22" t="n">
        <v>60</v>
      </c>
      <c r="E7" s="5" t="n"/>
      <c r="F7" s="10" t="inlineStr">
        <is>
          <t>Out of stock</t>
        </is>
      </c>
      <c r="G7" s="11" t="n"/>
      <c r="H7" s="11" t="n"/>
      <c r="I7" s="8" t="inlineStr">
        <is>
          <t>Dead stock items</t>
        </is>
      </c>
      <c r="J7" s="9" t="n"/>
      <c r="K7" s="9" t="n"/>
      <c r="L7" s="10" t="inlineStr">
        <is>
          <t>Dead stock value</t>
        </is>
      </c>
      <c r="M7" s="11" t="n"/>
      <c r="N7" s="11" t="n"/>
      <c r="O7" s="5" t="n"/>
      <c r="P7" s="5" t="n"/>
      <c r="Q7" s="5" t="n"/>
      <c r="R7" s="5" t="n"/>
      <c r="S7" s="5" t="n"/>
      <c r="T7" s="5" t="n"/>
      <c r="V7" s="21" t="inlineStr">
        <is>
          <t>Lighting</t>
        </is>
      </c>
    </row>
    <row r="8" ht="34" customHeight="1">
      <c r="A8" s="14" t="inlineStr">
        <is>
          <t>Order cover days</t>
        </is>
      </c>
      <c r="D8" s="22" t="n">
        <v>30</v>
      </c>
      <c r="E8" s="5" t="n"/>
      <c r="F8" s="23">
        <f>COUNTIF($P$16:$P$55,"Out")</f>
        <v/>
      </c>
      <c r="G8" s="19" t="n"/>
      <c r="H8" s="19" t="n"/>
      <c r="I8" s="20">
        <f>COUNTIF($P$16:$P$55,"Dead")</f>
        <v/>
      </c>
      <c r="J8" s="17" t="n"/>
      <c r="K8" s="17" t="n"/>
      <c r="L8" s="18">
        <f>SUMIF($P$16:$P$55,"Dead",$R$16:$R$55)</f>
        <v/>
      </c>
      <c r="M8" s="19" t="n"/>
      <c r="N8" s="19" t="n"/>
      <c r="O8" s="5" t="n"/>
      <c r="P8" s="5" t="n"/>
      <c r="Q8" s="5" t="n"/>
      <c r="R8" s="5" t="n"/>
      <c r="S8" s="5" t="n"/>
      <c r="T8" s="5" t="n"/>
      <c r="V8" s="21" t="inlineStr">
        <is>
          <t>Accessories</t>
        </is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V9" s="21" t="inlineStr">
        <is>
          <t>Tools</t>
        </is>
      </c>
    </row>
    <row r="10">
      <c r="A10" s="5" t="n"/>
      <c r="B10" s="5" t="n"/>
      <c r="C10" s="5" t="n"/>
      <c r="D10" s="5" t="n"/>
      <c r="E10" s="5" t="n"/>
      <c r="F10" s="24" t="inlineStr">
        <is>
          <t>Suggested order cost</t>
        </is>
      </c>
      <c r="O10" s="5" t="n"/>
      <c r="P10" s="5" t="n"/>
      <c r="Q10" s="5" t="n"/>
      <c r="R10" s="5" t="n"/>
      <c r="S10" s="5" t="n"/>
      <c r="T10" s="5" t="n"/>
    </row>
    <row r="11" ht="30" customHeight="1">
      <c r="A11" s="5" t="n"/>
      <c r="B11" s="5" t="n"/>
      <c r="C11" s="5" t="n"/>
      <c r="D11" s="5" t="n"/>
      <c r="E11" s="5" t="n"/>
      <c r="F11" s="25">
        <f>SUMPRODUCT($Q$16:$Q$55,$E$16:$E$55)</f>
        <v/>
      </c>
      <c r="O11" s="5" t="n"/>
      <c r="P11" s="5" t="n"/>
      <c r="Q11" s="5" t="n"/>
      <c r="R11" s="5" t="n"/>
      <c r="S11" s="5" t="n"/>
      <c r="T11" s="5" t="n"/>
      <c r="V11" s="12" t="inlineStr">
        <is>
          <t>Move type</t>
        </is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V12" s="13" t="inlineStr">
        <is>
          <t>In</t>
        </is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V13" s="13" t="inlineStr">
        <is>
          <t>Out</t>
        </is>
      </c>
    </row>
    <row r="14" ht="22" customHeight="1">
      <c r="A14" s="6" t="inlineStr">
        <is>
          <t>Items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</row>
    <row r="15" ht="44" customHeight="1">
      <c r="A15" s="12" t="inlineStr">
        <is>
          <t>SKU</t>
        </is>
      </c>
      <c r="B15" s="12" t="inlineStr">
        <is>
          <t>Item</t>
        </is>
      </c>
      <c r="C15" s="12" t="inlineStr">
        <is>
          <t>Category</t>
        </is>
      </c>
      <c r="D15" s="12" t="inlineStr">
        <is>
          <t>Unit</t>
        </is>
      </c>
      <c r="E15" s="12" t="inlineStr">
        <is>
          <t>Cost</t>
        </is>
      </c>
      <c r="F15" s="12" t="inlineStr">
        <is>
          <t>Price</t>
        </is>
      </c>
      <c r="G15" s="12" t="inlineStr">
        <is>
          <t>Opening</t>
        </is>
      </c>
      <c r="H15" s="12" t="inlineStr">
        <is>
          <t>In</t>
        </is>
      </c>
      <c r="I15" s="12" t="inlineStr">
        <is>
          <t>Out</t>
        </is>
      </c>
      <c r="J15" s="12" t="inlineStr">
        <is>
          <t>On hand</t>
        </is>
      </c>
      <c r="K15" s="12" t="inlineStr">
        <is>
          <t>Avg daily sales</t>
        </is>
      </c>
      <c r="L15" s="12" t="inlineStr">
        <is>
          <t>Lead days</t>
        </is>
      </c>
      <c r="M15" s="12" t="inlineStr">
        <is>
          <t>Safety</t>
        </is>
      </c>
      <c r="N15" s="12" t="inlineStr">
        <is>
          <t>Reorder point</t>
        </is>
      </c>
      <c r="O15" s="12" t="inlineStr">
        <is>
          <t>Days cover</t>
        </is>
      </c>
      <c r="P15" s="12" t="inlineStr">
        <is>
          <t>Status</t>
        </is>
      </c>
      <c r="Q15" s="12" t="inlineStr">
        <is>
          <t>Order qty</t>
        </is>
      </c>
      <c r="R15" s="12" t="inlineStr">
        <is>
          <t>Stock value</t>
        </is>
      </c>
      <c r="S15" s="12" t="inlineStr">
        <is>
          <t>Margin %</t>
        </is>
      </c>
      <c r="T15" s="12" t="inlineStr">
        <is>
          <t>ABC</t>
        </is>
      </c>
    </row>
    <row r="16">
      <c r="A16" s="21" t="inlineStr">
        <is>
          <t>CB-025</t>
        </is>
      </c>
      <c r="B16" s="26" t="inlineStr">
        <is>
          <t>Copper cable 2.5 mm² (100 m roll)</t>
        </is>
      </c>
      <c r="C16" s="21" t="inlineStr">
        <is>
          <t>Cables</t>
        </is>
      </c>
      <c r="D16" s="21" t="inlineStr">
        <is>
          <t>roll</t>
        </is>
      </c>
      <c r="E16" s="27" t="n">
        <v>215</v>
      </c>
      <c r="F16" s="27" t="n">
        <v>265</v>
      </c>
      <c r="G16" s="28" t="n">
        <v>40</v>
      </c>
      <c r="H16" s="29">
        <f>IF(A16="","",SUMIFS('Stock Moves'!$E$5:$E$604,'Stock Moves'!$B$5:$B$604,A16,'Stock Moves'!$D$5:$D$604,INDEX($V$12:$V$13,1),'Stock Moves'!$A$5:$A$604,"&lt;="&amp;$D$5))</f>
        <v/>
      </c>
      <c r="I16" s="29">
        <f>IF(A16="","",SUMIFS('Stock Moves'!$E$5:$E$604,'Stock Moves'!$B$5:$B$604,A16,'Stock Moves'!$D$5:$D$604,INDEX($V$12:$V$13,2),'Stock Moves'!$A$5:$A$604,"&lt;="&amp;$D$5))</f>
        <v/>
      </c>
      <c r="J16" s="25">
        <f>IF(A16="","",N(G16)+H16-I16)</f>
        <v/>
      </c>
      <c r="K16" s="30">
        <f>IF(A16="","",SUMIFS('Stock Moves'!$E$5:$E$604,'Stock Moves'!$B$5:$B$604,A16,'Stock Moves'!$D$5:$D$604,INDEX($V$12:$V$13,2),'Stock Moves'!$A$5:$A$604,"&gt;"&amp;($D$5-$D$6),'Stock Moves'!$A$5:$A$604,"&lt;="&amp;$D$5)/$D$6)</f>
        <v/>
      </c>
      <c r="L16" s="22" t="n">
        <v>7</v>
      </c>
      <c r="M16" s="28" t="n">
        <v>6</v>
      </c>
      <c r="N16" s="29">
        <f>IF(A16="","",ROUNDUP(K16*N(L16)+N(M16),0))</f>
        <v/>
      </c>
      <c r="O16" s="31">
        <f>IF(A16="","",IF(K16=0,"∞",J16/K16))</f>
        <v/>
      </c>
      <c r="P16" s="32">
        <f>IF(A16="","",IF(J16&lt;=0,"Out",IF(J16&lt;=N16,"Reorder",IF(COUNTIFS('Stock Moves'!$B$5:$B$604,A16,'Stock Moves'!$D$5:$D$604,INDEX($V$12:$V$13,2),'Stock Moves'!$A$5:$A$604,"&gt;"&amp;($D$5-$D$7),'Stock Moves'!$A$5:$A$604,"&lt;="&amp;$D$5)=0,"Dead","OK"))))</f>
        <v/>
      </c>
      <c r="Q16" s="29">
        <f>IF(A16="","",IF(OR(P16="Out",P16="Reorder"),MAX(0,ROUNDUP(K16*(N(L16)+$D$8)+N(M16)-J16,0)),0))</f>
        <v/>
      </c>
      <c r="R16" s="29">
        <f>IF(A16="","",J16*N(E16))</f>
        <v/>
      </c>
      <c r="S16" s="33">
        <f>IF(OR(A16="",N(F16)=0),"",(F16-N(E16))/F16)</f>
        <v/>
      </c>
      <c r="T16" s="32">
        <f>IF(OR(A16="",N(R16)=0),"",IF(SUMIF($R$16:$R$55,"&gt;="&amp;R16)/SUM($R$16:$R$55)&lt;=0.8,"A",IF(SUMIF($R$16:$R$55,"&gt;="&amp;R16)/SUM($R$16:$R$55)&lt;=0.95,"B","C")))</f>
        <v/>
      </c>
    </row>
    <row r="17">
      <c r="A17" s="21" t="inlineStr">
        <is>
          <t>CB-040</t>
        </is>
      </c>
      <c r="B17" s="26" t="inlineStr">
        <is>
          <t>Copper cable 4 mm² (100 m roll)</t>
        </is>
      </c>
      <c r="C17" s="21" t="inlineStr">
        <is>
          <t>Cables</t>
        </is>
      </c>
      <c r="D17" s="21" t="inlineStr">
        <is>
          <t>roll</t>
        </is>
      </c>
      <c r="E17" s="27" t="n">
        <v>340</v>
      </c>
      <c r="F17" s="27" t="n">
        <v>410</v>
      </c>
      <c r="G17" s="28" t="n">
        <v>25</v>
      </c>
      <c r="H17" s="29">
        <f>IF(A17="","",SUMIFS('Stock Moves'!$E$5:$E$604,'Stock Moves'!$B$5:$B$604,A17,'Stock Moves'!$D$5:$D$604,INDEX($V$12:$V$13,1),'Stock Moves'!$A$5:$A$604,"&lt;="&amp;$D$5))</f>
        <v/>
      </c>
      <c r="I17" s="29">
        <f>IF(A17="","",SUMIFS('Stock Moves'!$E$5:$E$604,'Stock Moves'!$B$5:$B$604,A17,'Stock Moves'!$D$5:$D$604,INDEX($V$12:$V$13,2),'Stock Moves'!$A$5:$A$604,"&lt;="&amp;$D$5))</f>
        <v/>
      </c>
      <c r="J17" s="25">
        <f>IF(A17="","",N(G17)+H17-I17)</f>
        <v/>
      </c>
      <c r="K17" s="30">
        <f>IF(A17="","",SUMIFS('Stock Moves'!$E$5:$E$604,'Stock Moves'!$B$5:$B$604,A17,'Stock Moves'!$D$5:$D$604,INDEX($V$12:$V$13,2),'Stock Moves'!$A$5:$A$604,"&gt;"&amp;($D$5-$D$6),'Stock Moves'!$A$5:$A$604,"&lt;="&amp;$D$5)/$D$6)</f>
        <v/>
      </c>
      <c r="L17" s="22" t="n">
        <v>7</v>
      </c>
      <c r="M17" s="28" t="n">
        <v>4</v>
      </c>
      <c r="N17" s="29">
        <f>IF(A17="","",ROUNDUP(K17*N(L17)+N(M17),0))</f>
        <v/>
      </c>
      <c r="O17" s="31">
        <f>IF(A17="","",IF(K17=0,"∞",J17/K17))</f>
        <v/>
      </c>
      <c r="P17" s="32">
        <f>IF(A17="","",IF(J17&lt;=0,"Out",IF(J17&lt;=N17,"Reorder",IF(COUNTIFS('Stock Moves'!$B$5:$B$604,A17,'Stock Moves'!$D$5:$D$604,INDEX($V$12:$V$13,2),'Stock Moves'!$A$5:$A$604,"&gt;"&amp;($D$5-$D$7),'Stock Moves'!$A$5:$A$604,"&lt;="&amp;$D$5)=0,"Dead","OK"))))</f>
        <v/>
      </c>
      <c r="Q17" s="29">
        <f>IF(A17="","",IF(OR(P17="Out",P17="Reorder"),MAX(0,ROUNDUP(K17*(N(L17)+$D$8)+N(M17)-J17,0)),0))</f>
        <v/>
      </c>
      <c r="R17" s="29">
        <f>IF(A17="","",J17*N(E17))</f>
        <v/>
      </c>
      <c r="S17" s="33">
        <f>IF(OR(A17="",N(F17)=0),"",(F17-N(E17))/F17)</f>
        <v/>
      </c>
      <c r="T17" s="32">
        <f>IF(OR(A17="",N(R17)=0),"",IF(SUMIF($R$16:$R$55,"&gt;="&amp;R17)/SUM($R$16:$R$55)&lt;=0.8,"A",IF(SUMIF($R$16:$R$55,"&gt;="&amp;R17)/SUM($R$16:$R$55)&lt;=0.95,"B","C")))</f>
        <v/>
      </c>
    </row>
    <row r="18">
      <c r="A18" s="21" t="inlineStr">
        <is>
          <t>CB-060</t>
        </is>
      </c>
      <c r="B18" s="26" t="inlineStr">
        <is>
          <t>Copper cable 6 mm² (100 m roll)</t>
        </is>
      </c>
      <c r="C18" s="21" t="inlineStr">
        <is>
          <t>Cables</t>
        </is>
      </c>
      <c r="D18" s="21" t="inlineStr">
        <is>
          <t>roll</t>
        </is>
      </c>
      <c r="E18" s="27" t="n">
        <v>505</v>
      </c>
      <c r="F18" s="27" t="n">
        <v>600</v>
      </c>
      <c r="G18" s="28" t="n">
        <v>18</v>
      </c>
      <c r="H18" s="29">
        <f>IF(A18="","",SUMIFS('Stock Moves'!$E$5:$E$604,'Stock Moves'!$B$5:$B$604,A18,'Stock Moves'!$D$5:$D$604,INDEX($V$12:$V$13,1),'Stock Moves'!$A$5:$A$604,"&lt;="&amp;$D$5))</f>
        <v/>
      </c>
      <c r="I18" s="29">
        <f>IF(A18="","",SUMIFS('Stock Moves'!$E$5:$E$604,'Stock Moves'!$B$5:$B$604,A18,'Stock Moves'!$D$5:$D$604,INDEX($V$12:$V$13,2),'Stock Moves'!$A$5:$A$604,"&lt;="&amp;$D$5))</f>
        <v/>
      </c>
      <c r="J18" s="25">
        <f>IF(A18="","",N(G18)+H18-I18)</f>
        <v/>
      </c>
      <c r="K18" s="30">
        <f>IF(A18="","",SUMIFS('Stock Moves'!$E$5:$E$604,'Stock Moves'!$B$5:$B$604,A18,'Stock Moves'!$D$5:$D$604,INDEX($V$12:$V$13,2),'Stock Moves'!$A$5:$A$604,"&gt;"&amp;($D$5-$D$6),'Stock Moves'!$A$5:$A$604,"&lt;="&amp;$D$5)/$D$6)</f>
        <v/>
      </c>
      <c r="L18" s="22" t="n">
        <v>7</v>
      </c>
      <c r="M18" s="28" t="n">
        <v>3</v>
      </c>
      <c r="N18" s="29">
        <f>IF(A18="","",ROUNDUP(K18*N(L18)+N(M18),0))</f>
        <v/>
      </c>
      <c r="O18" s="31">
        <f>IF(A18="","",IF(K18=0,"∞",J18/K18))</f>
        <v/>
      </c>
      <c r="P18" s="32">
        <f>IF(A18="","",IF(J18&lt;=0,"Out",IF(J18&lt;=N18,"Reorder",IF(COUNTIFS('Stock Moves'!$B$5:$B$604,A18,'Stock Moves'!$D$5:$D$604,INDEX($V$12:$V$13,2),'Stock Moves'!$A$5:$A$604,"&gt;"&amp;($D$5-$D$7),'Stock Moves'!$A$5:$A$604,"&lt;="&amp;$D$5)=0,"Dead","OK"))))</f>
        <v/>
      </c>
      <c r="Q18" s="29">
        <f>IF(A18="","",IF(OR(P18="Out",P18="Reorder"),MAX(0,ROUNDUP(K18*(N(L18)+$D$8)+N(M18)-J18,0)),0))</f>
        <v/>
      </c>
      <c r="R18" s="29">
        <f>IF(A18="","",J18*N(E18))</f>
        <v/>
      </c>
      <c r="S18" s="33">
        <f>IF(OR(A18="",N(F18)=0),"",(F18-N(E18))/F18)</f>
        <v/>
      </c>
      <c r="T18" s="32">
        <f>IF(OR(A18="",N(R18)=0),"",IF(SUMIF($R$16:$R$55,"&gt;="&amp;R18)/SUM($R$16:$R$55)&lt;=0.8,"A",IF(SUMIF($R$16:$R$55,"&gt;="&amp;R18)/SUM($R$16:$R$55)&lt;=0.95,"B","C")))</f>
        <v/>
      </c>
      <c r="V18" s="12" t="inlineStr">
        <is>
          <t>Category</t>
        </is>
      </c>
      <c r="W18" s="12" t="inlineStr">
        <is>
          <t>Stock value</t>
        </is>
      </c>
    </row>
    <row r="19">
      <c r="A19" s="21" t="inlineStr">
        <is>
          <t>BR-016</t>
        </is>
      </c>
      <c r="B19" s="26" t="inlineStr">
        <is>
          <t>MCB 16 A single pole</t>
        </is>
      </c>
      <c r="C19" s="21" t="inlineStr">
        <is>
          <t>Protection</t>
        </is>
      </c>
      <c r="D19" s="21" t="inlineStr">
        <is>
          <t>pc</t>
        </is>
      </c>
      <c r="E19" s="27" t="n">
        <v>14</v>
      </c>
      <c r="F19" s="27" t="n">
        <v>22</v>
      </c>
      <c r="G19" s="28" t="n">
        <v>200</v>
      </c>
      <c r="H19" s="29">
        <f>IF(A19="","",SUMIFS('Stock Moves'!$E$5:$E$604,'Stock Moves'!$B$5:$B$604,A19,'Stock Moves'!$D$5:$D$604,INDEX($V$12:$V$13,1),'Stock Moves'!$A$5:$A$604,"&lt;="&amp;$D$5))</f>
        <v/>
      </c>
      <c r="I19" s="29">
        <f>IF(A19="","",SUMIFS('Stock Moves'!$E$5:$E$604,'Stock Moves'!$B$5:$B$604,A19,'Stock Moves'!$D$5:$D$604,INDEX($V$12:$V$13,2),'Stock Moves'!$A$5:$A$604,"&lt;="&amp;$D$5))</f>
        <v/>
      </c>
      <c r="J19" s="25">
        <f>IF(A19="","",N(G19)+H19-I19)</f>
        <v/>
      </c>
      <c r="K19" s="30">
        <f>IF(A19="","",SUMIFS('Stock Moves'!$E$5:$E$604,'Stock Moves'!$B$5:$B$604,A19,'Stock Moves'!$D$5:$D$604,INDEX($V$12:$V$13,2),'Stock Moves'!$A$5:$A$604,"&gt;"&amp;($D$5-$D$6),'Stock Moves'!$A$5:$A$604,"&lt;="&amp;$D$5)/$D$6)</f>
        <v/>
      </c>
      <c r="L19" s="22" t="n">
        <v>10</v>
      </c>
      <c r="M19" s="28" t="n">
        <v>40</v>
      </c>
      <c r="N19" s="29">
        <f>IF(A19="","",ROUNDUP(K19*N(L19)+N(M19),0))</f>
        <v/>
      </c>
      <c r="O19" s="31">
        <f>IF(A19="","",IF(K19=0,"∞",J19/K19))</f>
        <v/>
      </c>
      <c r="P19" s="32">
        <f>IF(A19="","",IF(J19&lt;=0,"Out",IF(J19&lt;=N19,"Reorder",IF(COUNTIFS('Stock Moves'!$B$5:$B$604,A19,'Stock Moves'!$D$5:$D$604,INDEX($V$12:$V$13,2),'Stock Moves'!$A$5:$A$604,"&gt;"&amp;($D$5-$D$7),'Stock Moves'!$A$5:$A$604,"&lt;="&amp;$D$5)=0,"Dead","OK"))))</f>
        <v/>
      </c>
      <c r="Q19" s="29">
        <f>IF(A19="","",IF(OR(P19="Out",P19="Reorder"),MAX(0,ROUNDUP(K19*(N(L19)+$D$8)+N(M19)-J19,0)),0))</f>
        <v/>
      </c>
      <c r="R19" s="29">
        <f>IF(A19="","",J19*N(E19))</f>
        <v/>
      </c>
      <c r="S19" s="33">
        <f>IF(OR(A19="",N(F19)=0),"",(F19-N(E19))/F19)</f>
        <v/>
      </c>
      <c r="T19" s="32">
        <f>IF(OR(A19="",N(R19)=0),"",IF(SUMIF($R$16:$R$55,"&gt;="&amp;R19)/SUM($R$16:$R$55)&lt;=0.8,"A",IF(SUMIF($R$16:$R$55,"&gt;="&amp;R19)/SUM($R$16:$R$55)&lt;=0.95,"B","C")))</f>
        <v/>
      </c>
      <c r="V19" s="13">
        <f>INDEX($V$5:$V$9,1)</f>
        <v/>
      </c>
      <c r="W19" s="29">
        <f>SUMIF($C$16:$C$55,V19,$R$16:$R$55)</f>
        <v/>
      </c>
    </row>
    <row r="20">
      <c r="A20" s="21" t="inlineStr">
        <is>
          <t>BR-032</t>
        </is>
      </c>
      <c r="B20" s="26" t="inlineStr">
        <is>
          <t>MCB 32 A single pole</t>
        </is>
      </c>
      <c r="C20" s="21" t="inlineStr">
        <is>
          <t>Protection</t>
        </is>
      </c>
      <c r="D20" s="21" t="inlineStr">
        <is>
          <t>pc</t>
        </is>
      </c>
      <c r="E20" s="27" t="n">
        <v>17</v>
      </c>
      <c r="F20" s="27" t="n">
        <v>27</v>
      </c>
      <c r="G20" s="28" t="n">
        <v>150</v>
      </c>
      <c r="H20" s="29">
        <f>IF(A20="","",SUMIFS('Stock Moves'!$E$5:$E$604,'Stock Moves'!$B$5:$B$604,A20,'Stock Moves'!$D$5:$D$604,INDEX($V$12:$V$13,1),'Stock Moves'!$A$5:$A$604,"&lt;="&amp;$D$5))</f>
        <v/>
      </c>
      <c r="I20" s="29">
        <f>IF(A20="","",SUMIFS('Stock Moves'!$E$5:$E$604,'Stock Moves'!$B$5:$B$604,A20,'Stock Moves'!$D$5:$D$604,INDEX($V$12:$V$13,2),'Stock Moves'!$A$5:$A$604,"&lt;="&amp;$D$5))</f>
        <v/>
      </c>
      <c r="J20" s="25">
        <f>IF(A20="","",N(G20)+H20-I20)</f>
        <v/>
      </c>
      <c r="K20" s="30">
        <f>IF(A20="","",SUMIFS('Stock Moves'!$E$5:$E$604,'Stock Moves'!$B$5:$B$604,A20,'Stock Moves'!$D$5:$D$604,INDEX($V$12:$V$13,2),'Stock Moves'!$A$5:$A$604,"&gt;"&amp;($D$5-$D$6),'Stock Moves'!$A$5:$A$604,"&lt;="&amp;$D$5)/$D$6)</f>
        <v/>
      </c>
      <c r="L20" s="22" t="n">
        <v>10</v>
      </c>
      <c r="M20" s="28" t="n">
        <v>30</v>
      </c>
      <c r="N20" s="29">
        <f>IF(A20="","",ROUNDUP(K20*N(L20)+N(M20),0))</f>
        <v/>
      </c>
      <c r="O20" s="31">
        <f>IF(A20="","",IF(K20=0,"∞",J20/K20))</f>
        <v/>
      </c>
      <c r="P20" s="32">
        <f>IF(A20="","",IF(J20&lt;=0,"Out",IF(J20&lt;=N20,"Reorder",IF(COUNTIFS('Stock Moves'!$B$5:$B$604,A20,'Stock Moves'!$D$5:$D$604,INDEX($V$12:$V$13,2),'Stock Moves'!$A$5:$A$604,"&gt;"&amp;($D$5-$D$7),'Stock Moves'!$A$5:$A$604,"&lt;="&amp;$D$5)=0,"Dead","OK"))))</f>
        <v/>
      </c>
      <c r="Q20" s="29">
        <f>IF(A20="","",IF(OR(P20="Out",P20="Reorder"),MAX(0,ROUNDUP(K20*(N(L20)+$D$8)+N(M20)-J20,0)),0))</f>
        <v/>
      </c>
      <c r="R20" s="29">
        <f>IF(A20="","",J20*N(E20))</f>
        <v/>
      </c>
      <c r="S20" s="33">
        <f>IF(OR(A20="",N(F20)=0),"",(F20-N(E20))/F20)</f>
        <v/>
      </c>
      <c r="T20" s="32">
        <f>IF(OR(A20="",N(R20)=0),"",IF(SUMIF($R$16:$R$55,"&gt;="&amp;R20)/SUM($R$16:$R$55)&lt;=0.8,"A",IF(SUMIF($R$16:$R$55,"&gt;="&amp;R20)/SUM($R$16:$R$55)&lt;=0.95,"B","C")))</f>
        <v/>
      </c>
      <c r="V20" s="13">
        <f>INDEX($V$5:$V$9,2)</f>
        <v/>
      </c>
      <c r="W20" s="29">
        <f>SUMIF($C$16:$C$55,V20,$R$16:$R$55)</f>
        <v/>
      </c>
    </row>
    <row r="21">
      <c r="A21" s="21" t="inlineStr">
        <is>
          <t>BR-063</t>
        </is>
      </c>
      <c r="B21" s="26" t="inlineStr">
        <is>
          <t>MCB 63 A three pole</t>
        </is>
      </c>
      <c r="C21" s="21" t="inlineStr">
        <is>
          <t>Protection</t>
        </is>
      </c>
      <c r="D21" s="21" t="inlineStr">
        <is>
          <t>pc</t>
        </is>
      </c>
      <c r="E21" s="27" t="n">
        <v>120</v>
      </c>
      <c r="F21" s="27" t="n">
        <v>165</v>
      </c>
      <c r="G21" s="28" t="n">
        <v>30</v>
      </c>
      <c r="H21" s="29">
        <f>IF(A21="","",SUMIFS('Stock Moves'!$E$5:$E$604,'Stock Moves'!$B$5:$B$604,A21,'Stock Moves'!$D$5:$D$604,INDEX($V$12:$V$13,1),'Stock Moves'!$A$5:$A$604,"&lt;="&amp;$D$5))</f>
        <v/>
      </c>
      <c r="I21" s="29">
        <f>IF(A21="","",SUMIFS('Stock Moves'!$E$5:$E$604,'Stock Moves'!$B$5:$B$604,A21,'Stock Moves'!$D$5:$D$604,INDEX($V$12:$V$13,2),'Stock Moves'!$A$5:$A$604,"&lt;="&amp;$D$5))</f>
        <v/>
      </c>
      <c r="J21" s="25">
        <f>IF(A21="","",N(G21)+H21-I21)</f>
        <v/>
      </c>
      <c r="K21" s="30">
        <f>IF(A21="","",SUMIFS('Stock Moves'!$E$5:$E$604,'Stock Moves'!$B$5:$B$604,A21,'Stock Moves'!$D$5:$D$604,INDEX($V$12:$V$13,2),'Stock Moves'!$A$5:$A$604,"&gt;"&amp;($D$5-$D$6),'Stock Moves'!$A$5:$A$604,"&lt;="&amp;$D$5)/$D$6)</f>
        <v/>
      </c>
      <c r="L21" s="22" t="n">
        <v>10</v>
      </c>
      <c r="M21" s="28" t="n">
        <v>6</v>
      </c>
      <c r="N21" s="29">
        <f>IF(A21="","",ROUNDUP(K21*N(L21)+N(M21),0))</f>
        <v/>
      </c>
      <c r="O21" s="31">
        <f>IF(A21="","",IF(K21=0,"∞",J21/K21))</f>
        <v/>
      </c>
      <c r="P21" s="32">
        <f>IF(A21="","",IF(J21&lt;=0,"Out",IF(J21&lt;=N21,"Reorder",IF(COUNTIFS('Stock Moves'!$B$5:$B$604,A21,'Stock Moves'!$D$5:$D$604,INDEX($V$12:$V$13,2),'Stock Moves'!$A$5:$A$604,"&gt;"&amp;($D$5-$D$7),'Stock Moves'!$A$5:$A$604,"&lt;="&amp;$D$5)=0,"Dead","OK"))))</f>
        <v/>
      </c>
      <c r="Q21" s="29">
        <f>IF(A21="","",IF(OR(P21="Out",P21="Reorder"),MAX(0,ROUNDUP(K21*(N(L21)+$D$8)+N(M21)-J21,0)),0))</f>
        <v/>
      </c>
      <c r="R21" s="29">
        <f>IF(A21="","",J21*N(E21))</f>
        <v/>
      </c>
      <c r="S21" s="33">
        <f>IF(OR(A21="",N(F21)=0),"",(F21-N(E21))/F21)</f>
        <v/>
      </c>
      <c r="T21" s="32">
        <f>IF(OR(A21="",N(R21)=0),"",IF(SUMIF($R$16:$R$55,"&gt;="&amp;R21)/SUM($R$16:$R$55)&lt;=0.8,"A",IF(SUMIF($R$16:$R$55,"&gt;="&amp;R21)/SUM($R$16:$R$55)&lt;=0.95,"B","C")))</f>
        <v/>
      </c>
      <c r="V21" s="13">
        <f>INDEX($V$5:$V$9,3)</f>
        <v/>
      </c>
      <c r="W21" s="29">
        <f>SUMIF($C$16:$C$55,V21,$R$16:$R$55)</f>
        <v/>
      </c>
    </row>
    <row r="22">
      <c r="A22" s="21" t="inlineStr">
        <is>
          <t>RC-040</t>
        </is>
      </c>
      <c r="B22" s="26" t="inlineStr">
        <is>
          <t>RCD 40 A 30 mA</t>
        </is>
      </c>
      <c r="C22" s="21" t="inlineStr">
        <is>
          <t>Protection</t>
        </is>
      </c>
      <c r="D22" s="21" t="inlineStr">
        <is>
          <t>pc</t>
        </is>
      </c>
      <c r="E22" s="27" t="n">
        <v>95</v>
      </c>
      <c r="F22" s="27" t="n">
        <v>140</v>
      </c>
      <c r="G22" s="28" t="n">
        <v>25</v>
      </c>
      <c r="H22" s="29">
        <f>IF(A22="","",SUMIFS('Stock Moves'!$E$5:$E$604,'Stock Moves'!$B$5:$B$604,A22,'Stock Moves'!$D$5:$D$604,INDEX($V$12:$V$13,1),'Stock Moves'!$A$5:$A$604,"&lt;="&amp;$D$5))</f>
        <v/>
      </c>
      <c r="I22" s="29">
        <f>IF(A22="","",SUMIFS('Stock Moves'!$E$5:$E$604,'Stock Moves'!$B$5:$B$604,A22,'Stock Moves'!$D$5:$D$604,INDEX($V$12:$V$13,2),'Stock Moves'!$A$5:$A$604,"&lt;="&amp;$D$5))</f>
        <v/>
      </c>
      <c r="J22" s="25">
        <f>IF(A22="","",N(G22)+H22-I22)</f>
        <v/>
      </c>
      <c r="K22" s="30">
        <f>IF(A22="","",SUMIFS('Stock Moves'!$E$5:$E$604,'Stock Moves'!$B$5:$B$604,A22,'Stock Moves'!$D$5:$D$604,INDEX($V$12:$V$13,2),'Stock Moves'!$A$5:$A$604,"&gt;"&amp;($D$5-$D$6),'Stock Moves'!$A$5:$A$604,"&lt;="&amp;$D$5)/$D$6)</f>
        <v/>
      </c>
      <c r="L22" s="22" t="n">
        <v>10</v>
      </c>
      <c r="M22" s="28" t="n">
        <v>5</v>
      </c>
      <c r="N22" s="29">
        <f>IF(A22="","",ROUNDUP(K22*N(L22)+N(M22),0))</f>
        <v/>
      </c>
      <c r="O22" s="31">
        <f>IF(A22="","",IF(K22=0,"∞",J22/K22))</f>
        <v/>
      </c>
      <c r="P22" s="32">
        <f>IF(A22="","",IF(J22&lt;=0,"Out",IF(J22&lt;=N22,"Reorder",IF(COUNTIFS('Stock Moves'!$B$5:$B$604,A22,'Stock Moves'!$D$5:$D$604,INDEX($V$12:$V$13,2),'Stock Moves'!$A$5:$A$604,"&gt;"&amp;($D$5-$D$7),'Stock Moves'!$A$5:$A$604,"&lt;="&amp;$D$5)=0,"Dead","OK"))))</f>
        <v/>
      </c>
      <c r="Q22" s="29">
        <f>IF(A22="","",IF(OR(P22="Out",P22="Reorder"),MAX(0,ROUNDUP(K22*(N(L22)+$D$8)+N(M22)-J22,0)),0))</f>
        <v/>
      </c>
      <c r="R22" s="29">
        <f>IF(A22="","",J22*N(E22))</f>
        <v/>
      </c>
      <c r="S22" s="33">
        <f>IF(OR(A22="",N(F22)=0),"",(F22-N(E22))/F22)</f>
        <v/>
      </c>
      <c r="T22" s="32">
        <f>IF(OR(A22="",N(R22)=0),"",IF(SUMIF($R$16:$R$55,"&gt;="&amp;R22)/SUM($R$16:$R$55)&lt;=0.8,"A",IF(SUMIF($R$16:$R$55,"&gt;="&amp;R22)/SUM($R$16:$R$55)&lt;=0.95,"B","C")))</f>
        <v/>
      </c>
      <c r="V22" s="13">
        <f>INDEX($V$5:$V$9,4)</f>
        <v/>
      </c>
      <c r="W22" s="29">
        <f>SUMIF($C$16:$C$55,V22,$R$16:$R$55)</f>
        <v/>
      </c>
    </row>
    <row r="23">
      <c r="A23" s="21" t="inlineStr">
        <is>
          <t>LD-009</t>
        </is>
      </c>
      <c r="B23" s="26" t="inlineStr">
        <is>
          <t>LED bulb 9 W</t>
        </is>
      </c>
      <c r="C23" s="21" t="inlineStr">
        <is>
          <t>Lighting</t>
        </is>
      </c>
      <c r="D23" s="21" t="inlineStr">
        <is>
          <t>pc</t>
        </is>
      </c>
      <c r="E23" s="27" t="n">
        <v>3.2</v>
      </c>
      <c r="F23" s="27" t="n">
        <v>7</v>
      </c>
      <c r="G23" s="28" t="n">
        <v>600</v>
      </c>
      <c r="H23" s="29">
        <f>IF(A23="","",SUMIFS('Stock Moves'!$E$5:$E$604,'Stock Moves'!$B$5:$B$604,A23,'Stock Moves'!$D$5:$D$604,INDEX($V$12:$V$13,1),'Stock Moves'!$A$5:$A$604,"&lt;="&amp;$D$5))</f>
        <v/>
      </c>
      <c r="I23" s="29">
        <f>IF(A23="","",SUMIFS('Stock Moves'!$E$5:$E$604,'Stock Moves'!$B$5:$B$604,A23,'Stock Moves'!$D$5:$D$604,INDEX($V$12:$V$13,2),'Stock Moves'!$A$5:$A$604,"&lt;="&amp;$D$5))</f>
        <v/>
      </c>
      <c r="J23" s="25">
        <f>IF(A23="","",N(G23)+H23-I23)</f>
        <v/>
      </c>
      <c r="K23" s="30">
        <f>IF(A23="","",SUMIFS('Stock Moves'!$E$5:$E$604,'Stock Moves'!$B$5:$B$604,A23,'Stock Moves'!$D$5:$D$604,INDEX($V$12:$V$13,2),'Stock Moves'!$A$5:$A$604,"&gt;"&amp;($D$5-$D$6),'Stock Moves'!$A$5:$A$604,"&lt;="&amp;$D$5)/$D$6)</f>
        <v/>
      </c>
      <c r="L23" s="22" t="n">
        <v>14</v>
      </c>
      <c r="M23" s="28" t="n">
        <v>150</v>
      </c>
      <c r="N23" s="29">
        <f>IF(A23="","",ROUNDUP(K23*N(L23)+N(M23),0))</f>
        <v/>
      </c>
      <c r="O23" s="31">
        <f>IF(A23="","",IF(K23=0,"∞",J23/K23))</f>
        <v/>
      </c>
      <c r="P23" s="32">
        <f>IF(A23="","",IF(J23&lt;=0,"Out",IF(J23&lt;=N23,"Reorder",IF(COUNTIFS('Stock Moves'!$B$5:$B$604,A23,'Stock Moves'!$D$5:$D$604,INDEX($V$12:$V$13,2),'Stock Moves'!$A$5:$A$604,"&gt;"&amp;($D$5-$D$7),'Stock Moves'!$A$5:$A$604,"&lt;="&amp;$D$5)=0,"Dead","OK"))))</f>
        <v/>
      </c>
      <c r="Q23" s="29">
        <f>IF(A23="","",IF(OR(P23="Out",P23="Reorder"),MAX(0,ROUNDUP(K23*(N(L23)+$D$8)+N(M23)-J23,0)),0))</f>
        <v/>
      </c>
      <c r="R23" s="29">
        <f>IF(A23="","",J23*N(E23))</f>
        <v/>
      </c>
      <c r="S23" s="33">
        <f>IF(OR(A23="",N(F23)=0),"",(F23-N(E23))/F23)</f>
        <v/>
      </c>
      <c r="T23" s="32">
        <f>IF(OR(A23="",N(R23)=0),"",IF(SUMIF($R$16:$R$55,"&gt;="&amp;R23)/SUM($R$16:$R$55)&lt;=0.8,"A",IF(SUMIF($R$16:$R$55,"&gt;="&amp;R23)/SUM($R$16:$R$55)&lt;=0.95,"B","C")))</f>
        <v/>
      </c>
      <c r="V23" s="13">
        <f>INDEX($V$5:$V$9,5)</f>
        <v/>
      </c>
      <c r="W23" s="29">
        <f>SUMIF($C$16:$C$55,V23,$R$16:$R$55)</f>
        <v/>
      </c>
    </row>
    <row r="24">
      <c r="A24" s="21" t="inlineStr">
        <is>
          <t>LD-018</t>
        </is>
      </c>
      <c r="B24" s="26" t="inlineStr">
        <is>
          <t>LED panel 18 W</t>
        </is>
      </c>
      <c r="C24" s="21" t="inlineStr">
        <is>
          <t>Lighting</t>
        </is>
      </c>
      <c r="D24" s="21" t="inlineStr">
        <is>
          <t>pc</t>
        </is>
      </c>
      <c r="E24" s="27" t="n">
        <v>14</v>
      </c>
      <c r="F24" s="27" t="n">
        <v>28</v>
      </c>
      <c r="G24" s="28" t="n">
        <v>220</v>
      </c>
      <c r="H24" s="29">
        <f>IF(A24="","",SUMIFS('Stock Moves'!$E$5:$E$604,'Stock Moves'!$B$5:$B$604,A24,'Stock Moves'!$D$5:$D$604,INDEX($V$12:$V$13,1),'Stock Moves'!$A$5:$A$604,"&lt;="&amp;$D$5))</f>
        <v/>
      </c>
      <c r="I24" s="29">
        <f>IF(A24="","",SUMIFS('Stock Moves'!$E$5:$E$604,'Stock Moves'!$B$5:$B$604,A24,'Stock Moves'!$D$5:$D$604,INDEX($V$12:$V$13,2),'Stock Moves'!$A$5:$A$604,"&lt;="&amp;$D$5))</f>
        <v/>
      </c>
      <c r="J24" s="25">
        <f>IF(A24="","",N(G24)+H24-I24)</f>
        <v/>
      </c>
      <c r="K24" s="30">
        <f>IF(A24="","",SUMIFS('Stock Moves'!$E$5:$E$604,'Stock Moves'!$B$5:$B$604,A24,'Stock Moves'!$D$5:$D$604,INDEX($V$12:$V$13,2),'Stock Moves'!$A$5:$A$604,"&gt;"&amp;($D$5-$D$6),'Stock Moves'!$A$5:$A$604,"&lt;="&amp;$D$5)/$D$6)</f>
        <v/>
      </c>
      <c r="L24" s="22" t="n">
        <v>14</v>
      </c>
      <c r="M24" s="28" t="n">
        <v>50</v>
      </c>
      <c r="N24" s="29">
        <f>IF(A24="","",ROUNDUP(K24*N(L24)+N(M24),0))</f>
        <v/>
      </c>
      <c r="O24" s="31">
        <f>IF(A24="","",IF(K24=0,"∞",J24/K24))</f>
        <v/>
      </c>
      <c r="P24" s="32">
        <f>IF(A24="","",IF(J24&lt;=0,"Out",IF(J24&lt;=N24,"Reorder",IF(COUNTIFS('Stock Moves'!$B$5:$B$604,A24,'Stock Moves'!$D$5:$D$604,INDEX($V$12:$V$13,2),'Stock Moves'!$A$5:$A$604,"&gt;"&amp;($D$5-$D$7),'Stock Moves'!$A$5:$A$604,"&lt;="&amp;$D$5)=0,"Dead","OK"))))</f>
        <v/>
      </c>
      <c r="Q24" s="29">
        <f>IF(A24="","",IF(OR(P24="Out",P24="Reorder"),MAX(0,ROUNDUP(K24*(N(L24)+$D$8)+N(M24)-J24,0)),0))</f>
        <v/>
      </c>
      <c r="R24" s="29">
        <f>IF(A24="","",J24*N(E24))</f>
        <v/>
      </c>
      <c r="S24" s="33">
        <f>IF(OR(A24="",N(F24)=0),"",(F24-N(E24))/F24)</f>
        <v/>
      </c>
      <c r="T24" s="32">
        <f>IF(OR(A24="",N(R24)=0),"",IF(SUMIF($R$16:$R$55,"&gt;="&amp;R24)/SUM($R$16:$R$55)&lt;=0.8,"A",IF(SUMIF($R$16:$R$55,"&gt;="&amp;R24)/SUM($R$16:$R$55)&lt;=0.95,"B","C")))</f>
        <v/>
      </c>
    </row>
    <row r="25">
      <c r="A25" s="21" t="inlineStr">
        <is>
          <t>LD-050</t>
        </is>
      </c>
      <c r="B25" s="26" t="inlineStr">
        <is>
          <t>LED flood light 50 W</t>
        </is>
      </c>
      <c r="C25" s="21" t="inlineStr">
        <is>
          <t>Lighting</t>
        </is>
      </c>
      <c r="D25" s="21" t="inlineStr">
        <is>
          <t>pc</t>
        </is>
      </c>
      <c r="E25" s="27" t="n">
        <v>38</v>
      </c>
      <c r="F25" s="27" t="n">
        <v>75</v>
      </c>
      <c r="G25" s="28" t="n">
        <v>60</v>
      </c>
      <c r="H25" s="29">
        <f>IF(A25="","",SUMIFS('Stock Moves'!$E$5:$E$604,'Stock Moves'!$B$5:$B$604,A25,'Stock Moves'!$D$5:$D$604,INDEX($V$12:$V$13,1),'Stock Moves'!$A$5:$A$604,"&lt;="&amp;$D$5))</f>
        <v/>
      </c>
      <c r="I25" s="29">
        <f>IF(A25="","",SUMIFS('Stock Moves'!$E$5:$E$604,'Stock Moves'!$B$5:$B$604,A25,'Stock Moves'!$D$5:$D$604,INDEX($V$12:$V$13,2),'Stock Moves'!$A$5:$A$604,"&lt;="&amp;$D$5))</f>
        <v/>
      </c>
      <c r="J25" s="25">
        <f>IF(A25="","",N(G25)+H25-I25)</f>
        <v/>
      </c>
      <c r="K25" s="30">
        <f>IF(A25="","",SUMIFS('Stock Moves'!$E$5:$E$604,'Stock Moves'!$B$5:$B$604,A25,'Stock Moves'!$D$5:$D$604,INDEX($V$12:$V$13,2),'Stock Moves'!$A$5:$A$604,"&gt;"&amp;($D$5-$D$6),'Stock Moves'!$A$5:$A$604,"&lt;="&amp;$D$5)/$D$6)</f>
        <v/>
      </c>
      <c r="L25" s="22" t="n">
        <v>14</v>
      </c>
      <c r="M25" s="28" t="n">
        <v>12</v>
      </c>
      <c r="N25" s="29">
        <f>IF(A25="","",ROUNDUP(K25*N(L25)+N(M25),0))</f>
        <v/>
      </c>
      <c r="O25" s="31">
        <f>IF(A25="","",IF(K25=0,"∞",J25/K25))</f>
        <v/>
      </c>
      <c r="P25" s="32">
        <f>IF(A25="","",IF(J25&lt;=0,"Out",IF(J25&lt;=N25,"Reorder",IF(COUNTIFS('Stock Moves'!$B$5:$B$604,A25,'Stock Moves'!$D$5:$D$604,INDEX($V$12:$V$13,2),'Stock Moves'!$A$5:$A$604,"&gt;"&amp;($D$5-$D$7),'Stock Moves'!$A$5:$A$604,"&lt;="&amp;$D$5)=0,"Dead","OK"))))</f>
        <v/>
      </c>
      <c r="Q25" s="29">
        <f>IF(A25="","",IF(OR(P25="Out",P25="Reorder"),MAX(0,ROUNDUP(K25*(N(L25)+$D$8)+N(M25)-J25,0)),0))</f>
        <v/>
      </c>
      <c r="R25" s="29">
        <f>IF(A25="","",J25*N(E25))</f>
        <v/>
      </c>
      <c r="S25" s="33">
        <f>IF(OR(A25="",N(F25)=0),"",(F25-N(E25))/F25)</f>
        <v/>
      </c>
      <c r="T25" s="32">
        <f>IF(OR(A25="",N(R25)=0),"",IF(SUMIF($R$16:$R$55,"&gt;="&amp;R25)/SUM($R$16:$R$55)&lt;=0.8,"A",IF(SUMIF($R$16:$R$55,"&gt;="&amp;R25)/SUM($R$16:$R$55)&lt;=0.95,"B","C")))</f>
        <v/>
      </c>
    </row>
    <row r="26">
      <c r="A26" s="21" t="inlineStr">
        <is>
          <t>SW-001</t>
        </is>
      </c>
      <c r="B26" s="26" t="inlineStr">
        <is>
          <t>Light switch 1 gang</t>
        </is>
      </c>
      <c r="C26" s="21" t="inlineStr">
        <is>
          <t>Accessories</t>
        </is>
      </c>
      <c r="D26" s="21" t="inlineStr">
        <is>
          <t>pc</t>
        </is>
      </c>
      <c r="E26" s="27" t="n">
        <v>4.5</v>
      </c>
      <c r="F26" s="27" t="n">
        <v>9</v>
      </c>
      <c r="G26" s="28" t="n">
        <v>400</v>
      </c>
      <c r="H26" s="29">
        <f>IF(A26="","",SUMIFS('Stock Moves'!$E$5:$E$604,'Stock Moves'!$B$5:$B$604,A26,'Stock Moves'!$D$5:$D$604,INDEX($V$12:$V$13,1),'Stock Moves'!$A$5:$A$604,"&lt;="&amp;$D$5))</f>
        <v/>
      </c>
      <c r="I26" s="29">
        <f>IF(A26="","",SUMIFS('Stock Moves'!$E$5:$E$604,'Stock Moves'!$B$5:$B$604,A26,'Stock Moves'!$D$5:$D$604,INDEX($V$12:$V$13,2),'Stock Moves'!$A$5:$A$604,"&lt;="&amp;$D$5))</f>
        <v/>
      </c>
      <c r="J26" s="25">
        <f>IF(A26="","",N(G26)+H26-I26)</f>
        <v/>
      </c>
      <c r="K26" s="30">
        <f>IF(A26="","",SUMIFS('Stock Moves'!$E$5:$E$604,'Stock Moves'!$B$5:$B$604,A26,'Stock Moves'!$D$5:$D$604,INDEX($V$12:$V$13,2),'Stock Moves'!$A$5:$A$604,"&gt;"&amp;($D$5-$D$6),'Stock Moves'!$A$5:$A$604,"&lt;="&amp;$D$5)/$D$6)</f>
        <v/>
      </c>
      <c r="L26" s="22" t="n">
        <v>10</v>
      </c>
      <c r="M26" s="28" t="n">
        <v>80</v>
      </c>
      <c r="N26" s="29">
        <f>IF(A26="","",ROUNDUP(K26*N(L26)+N(M26),0))</f>
        <v/>
      </c>
      <c r="O26" s="31">
        <f>IF(A26="","",IF(K26=0,"∞",J26/K26))</f>
        <v/>
      </c>
      <c r="P26" s="32">
        <f>IF(A26="","",IF(J26&lt;=0,"Out",IF(J26&lt;=N26,"Reorder",IF(COUNTIFS('Stock Moves'!$B$5:$B$604,A26,'Stock Moves'!$D$5:$D$604,INDEX($V$12:$V$13,2),'Stock Moves'!$A$5:$A$604,"&gt;"&amp;($D$5-$D$7),'Stock Moves'!$A$5:$A$604,"&lt;="&amp;$D$5)=0,"Dead","OK"))))</f>
        <v/>
      </c>
      <c r="Q26" s="29">
        <f>IF(A26="","",IF(OR(P26="Out",P26="Reorder"),MAX(0,ROUNDUP(K26*(N(L26)+$D$8)+N(M26)-J26,0)),0))</f>
        <v/>
      </c>
      <c r="R26" s="29">
        <f>IF(A26="","",J26*N(E26))</f>
        <v/>
      </c>
      <c r="S26" s="33">
        <f>IF(OR(A26="",N(F26)=0),"",(F26-N(E26))/F26)</f>
        <v/>
      </c>
      <c r="T26" s="32">
        <f>IF(OR(A26="",N(R26)=0),"",IF(SUMIF($R$16:$R$55,"&gt;="&amp;R26)/SUM($R$16:$R$55)&lt;=0.8,"A",IF(SUMIF($R$16:$R$55,"&gt;="&amp;R26)/SUM($R$16:$R$55)&lt;=0.95,"B","C")))</f>
        <v/>
      </c>
    </row>
    <row r="27">
      <c r="A27" s="21" t="inlineStr">
        <is>
          <t>SW-002</t>
        </is>
      </c>
      <c r="B27" s="26" t="inlineStr">
        <is>
          <t>Socket outlet 13 A</t>
        </is>
      </c>
      <c r="C27" s="21" t="inlineStr">
        <is>
          <t>Accessories</t>
        </is>
      </c>
      <c r="D27" s="21" t="inlineStr">
        <is>
          <t>pc</t>
        </is>
      </c>
      <c r="E27" s="27" t="n">
        <v>6</v>
      </c>
      <c r="F27" s="27" t="n">
        <v>12</v>
      </c>
      <c r="G27" s="28" t="n">
        <v>380</v>
      </c>
      <c r="H27" s="29">
        <f>IF(A27="","",SUMIFS('Stock Moves'!$E$5:$E$604,'Stock Moves'!$B$5:$B$604,A27,'Stock Moves'!$D$5:$D$604,INDEX($V$12:$V$13,1),'Stock Moves'!$A$5:$A$604,"&lt;="&amp;$D$5))</f>
        <v/>
      </c>
      <c r="I27" s="29">
        <f>IF(A27="","",SUMIFS('Stock Moves'!$E$5:$E$604,'Stock Moves'!$B$5:$B$604,A27,'Stock Moves'!$D$5:$D$604,INDEX($V$12:$V$13,2),'Stock Moves'!$A$5:$A$604,"&lt;="&amp;$D$5))</f>
        <v/>
      </c>
      <c r="J27" s="25">
        <f>IF(A27="","",N(G27)+H27-I27)</f>
        <v/>
      </c>
      <c r="K27" s="30">
        <f>IF(A27="","",SUMIFS('Stock Moves'!$E$5:$E$604,'Stock Moves'!$B$5:$B$604,A27,'Stock Moves'!$D$5:$D$604,INDEX($V$12:$V$13,2),'Stock Moves'!$A$5:$A$604,"&gt;"&amp;($D$5-$D$6),'Stock Moves'!$A$5:$A$604,"&lt;="&amp;$D$5)/$D$6)</f>
        <v/>
      </c>
      <c r="L27" s="22" t="n">
        <v>10</v>
      </c>
      <c r="M27" s="28" t="n">
        <v>80</v>
      </c>
      <c r="N27" s="29">
        <f>IF(A27="","",ROUNDUP(K27*N(L27)+N(M27),0))</f>
        <v/>
      </c>
      <c r="O27" s="31">
        <f>IF(A27="","",IF(K27=0,"∞",J27/K27))</f>
        <v/>
      </c>
      <c r="P27" s="32">
        <f>IF(A27="","",IF(J27&lt;=0,"Out",IF(J27&lt;=N27,"Reorder",IF(COUNTIFS('Stock Moves'!$B$5:$B$604,A27,'Stock Moves'!$D$5:$D$604,INDEX($V$12:$V$13,2),'Stock Moves'!$A$5:$A$604,"&gt;"&amp;($D$5-$D$7),'Stock Moves'!$A$5:$A$604,"&lt;="&amp;$D$5)=0,"Dead","OK"))))</f>
        <v/>
      </c>
      <c r="Q27" s="29">
        <f>IF(A27="","",IF(OR(P27="Out",P27="Reorder"),MAX(0,ROUNDUP(K27*(N(L27)+$D$8)+N(M27)-J27,0)),0))</f>
        <v/>
      </c>
      <c r="R27" s="29">
        <f>IF(A27="","",J27*N(E27))</f>
        <v/>
      </c>
      <c r="S27" s="33">
        <f>IF(OR(A27="",N(F27)=0),"",(F27-N(E27))/F27)</f>
        <v/>
      </c>
      <c r="T27" s="32">
        <f>IF(OR(A27="",N(R27)=0),"",IF(SUMIF($R$16:$R$55,"&gt;="&amp;R27)/SUM($R$16:$R$55)&lt;=0.8,"A",IF(SUMIF($R$16:$R$55,"&gt;="&amp;R27)/SUM($R$16:$R$55)&lt;=0.95,"B","C")))</f>
        <v/>
      </c>
    </row>
    <row r="28">
      <c r="A28" s="21" t="inlineStr">
        <is>
          <t>SW-003</t>
        </is>
      </c>
      <c r="B28" s="26" t="inlineStr">
        <is>
          <t>Dimmer switch</t>
        </is>
      </c>
      <c r="C28" s="21" t="inlineStr">
        <is>
          <t>Accessories</t>
        </is>
      </c>
      <c r="D28" s="21" t="inlineStr">
        <is>
          <t>pc</t>
        </is>
      </c>
      <c r="E28" s="27" t="n">
        <v>26</v>
      </c>
      <c r="F28" s="27" t="n">
        <v>48</v>
      </c>
      <c r="G28" s="28" t="n">
        <v>40</v>
      </c>
      <c r="H28" s="29">
        <f>IF(A28="","",SUMIFS('Stock Moves'!$E$5:$E$604,'Stock Moves'!$B$5:$B$604,A28,'Stock Moves'!$D$5:$D$604,INDEX($V$12:$V$13,1),'Stock Moves'!$A$5:$A$604,"&lt;="&amp;$D$5))</f>
        <v/>
      </c>
      <c r="I28" s="29">
        <f>IF(A28="","",SUMIFS('Stock Moves'!$E$5:$E$604,'Stock Moves'!$B$5:$B$604,A28,'Stock Moves'!$D$5:$D$604,INDEX($V$12:$V$13,2),'Stock Moves'!$A$5:$A$604,"&lt;="&amp;$D$5))</f>
        <v/>
      </c>
      <c r="J28" s="25">
        <f>IF(A28="","",N(G28)+H28-I28)</f>
        <v/>
      </c>
      <c r="K28" s="30">
        <f>IF(A28="","",SUMIFS('Stock Moves'!$E$5:$E$604,'Stock Moves'!$B$5:$B$604,A28,'Stock Moves'!$D$5:$D$604,INDEX($V$12:$V$13,2),'Stock Moves'!$A$5:$A$604,"&gt;"&amp;($D$5-$D$6),'Stock Moves'!$A$5:$A$604,"&lt;="&amp;$D$5)/$D$6)</f>
        <v/>
      </c>
      <c r="L28" s="22" t="n">
        <v>14</v>
      </c>
      <c r="M28" s="28" t="n">
        <v>8</v>
      </c>
      <c r="N28" s="29">
        <f>IF(A28="","",ROUNDUP(K28*N(L28)+N(M28),0))</f>
        <v/>
      </c>
      <c r="O28" s="31">
        <f>IF(A28="","",IF(K28=0,"∞",J28/K28))</f>
        <v/>
      </c>
      <c r="P28" s="32">
        <f>IF(A28="","",IF(J28&lt;=0,"Out",IF(J28&lt;=N28,"Reorder",IF(COUNTIFS('Stock Moves'!$B$5:$B$604,A28,'Stock Moves'!$D$5:$D$604,INDEX($V$12:$V$13,2),'Stock Moves'!$A$5:$A$604,"&gt;"&amp;($D$5-$D$7),'Stock Moves'!$A$5:$A$604,"&lt;="&amp;$D$5)=0,"Dead","OK"))))</f>
        <v/>
      </c>
      <c r="Q28" s="29">
        <f>IF(A28="","",IF(OR(P28="Out",P28="Reorder"),MAX(0,ROUNDUP(K28*(N(L28)+$D$8)+N(M28)-J28,0)),0))</f>
        <v/>
      </c>
      <c r="R28" s="29">
        <f>IF(A28="","",J28*N(E28))</f>
        <v/>
      </c>
      <c r="S28" s="33">
        <f>IF(OR(A28="",N(F28)=0),"",(F28-N(E28))/F28)</f>
        <v/>
      </c>
      <c r="T28" s="32">
        <f>IF(OR(A28="",N(R28)=0),"",IF(SUMIF($R$16:$R$55,"&gt;="&amp;R28)/SUM($R$16:$R$55)&lt;=0.8,"A",IF(SUMIF($R$16:$R$55,"&gt;="&amp;R28)/SUM($R$16:$R$55)&lt;=0.95,"B","C")))</f>
        <v/>
      </c>
    </row>
    <row r="29">
      <c r="A29" s="21" t="inlineStr">
        <is>
          <t>AC-001</t>
        </is>
      </c>
      <c r="B29" s="26" t="inlineStr">
        <is>
          <t>Cable duct 25×16</t>
        </is>
      </c>
      <c r="C29" s="21" t="inlineStr">
        <is>
          <t>Accessories</t>
        </is>
      </c>
      <c r="D29" s="21" t="inlineStr">
        <is>
          <t>m</t>
        </is>
      </c>
      <c r="E29" s="27" t="n">
        <v>1.8</v>
      </c>
      <c r="F29" s="27" t="n">
        <v>4.5</v>
      </c>
      <c r="G29" s="28" t="n">
        <v>500</v>
      </c>
      <c r="H29" s="29">
        <f>IF(A29="","",SUMIFS('Stock Moves'!$E$5:$E$604,'Stock Moves'!$B$5:$B$604,A29,'Stock Moves'!$D$5:$D$604,INDEX($V$12:$V$13,1),'Stock Moves'!$A$5:$A$604,"&lt;="&amp;$D$5))</f>
        <v/>
      </c>
      <c r="I29" s="29">
        <f>IF(A29="","",SUMIFS('Stock Moves'!$E$5:$E$604,'Stock Moves'!$B$5:$B$604,A29,'Stock Moves'!$D$5:$D$604,INDEX($V$12:$V$13,2),'Stock Moves'!$A$5:$A$604,"&lt;="&amp;$D$5))</f>
        <v/>
      </c>
      <c r="J29" s="25">
        <f>IF(A29="","",N(G29)+H29-I29)</f>
        <v/>
      </c>
      <c r="K29" s="30">
        <f>IF(A29="","",SUMIFS('Stock Moves'!$E$5:$E$604,'Stock Moves'!$B$5:$B$604,A29,'Stock Moves'!$D$5:$D$604,INDEX($V$12:$V$13,2),'Stock Moves'!$A$5:$A$604,"&gt;"&amp;($D$5-$D$6),'Stock Moves'!$A$5:$A$604,"&lt;="&amp;$D$5)/$D$6)</f>
        <v/>
      </c>
      <c r="L29" s="22" t="n">
        <v>10</v>
      </c>
      <c r="M29" s="28" t="n">
        <v>100</v>
      </c>
      <c r="N29" s="29">
        <f>IF(A29="","",ROUNDUP(K29*N(L29)+N(M29),0))</f>
        <v/>
      </c>
      <c r="O29" s="31">
        <f>IF(A29="","",IF(K29=0,"∞",J29/K29))</f>
        <v/>
      </c>
      <c r="P29" s="32">
        <f>IF(A29="","",IF(J29&lt;=0,"Out",IF(J29&lt;=N29,"Reorder",IF(COUNTIFS('Stock Moves'!$B$5:$B$604,A29,'Stock Moves'!$D$5:$D$604,INDEX($V$12:$V$13,2),'Stock Moves'!$A$5:$A$604,"&gt;"&amp;($D$5-$D$7),'Stock Moves'!$A$5:$A$604,"&lt;="&amp;$D$5)=0,"Dead","OK"))))</f>
        <v/>
      </c>
      <c r="Q29" s="29">
        <f>IF(A29="","",IF(OR(P29="Out",P29="Reorder"),MAX(0,ROUNDUP(K29*(N(L29)+$D$8)+N(M29)-J29,0)),0))</f>
        <v/>
      </c>
      <c r="R29" s="29">
        <f>IF(A29="","",J29*N(E29))</f>
        <v/>
      </c>
      <c r="S29" s="33">
        <f>IF(OR(A29="",N(F29)=0),"",(F29-N(E29))/F29)</f>
        <v/>
      </c>
      <c r="T29" s="32">
        <f>IF(OR(A29="",N(R29)=0),"",IF(SUMIF($R$16:$R$55,"&gt;="&amp;R29)/SUM($R$16:$R$55)&lt;=0.8,"A",IF(SUMIF($R$16:$R$55,"&gt;="&amp;R29)/SUM($R$16:$R$55)&lt;=0.95,"B","C")))</f>
        <v/>
      </c>
    </row>
    <row r="30">
      <c r="A30" s="21" t="inlineStr">
        <is>
          <t>AC-002</t>
        </is>
      </c>
      <c r="B30" s="26" t="inlineStr">
        <is>
          <t>Junction box</t>
        </is>
      </c>
      <c r="C30" s="21" t="inlineStr">
        <is>
          <t>Accessories</t>
        </is>
      </c>
      <c r="D30" s="21" t="inlineStr">
        <is>
          <t>pc</t>
        </is>
      </c>
      <c r="E30" s="27" t="n">
        <v>2.2</v>
      </c>
      <c r="F30" s="27" t="n">
        <v>5</v>
      </c>
      <c r="G30" s="28" t="n">
        <v>450</v>
      </c>
      <c r="H30" s="29">
        <f>IF(A30="","",SUMIFS('Stock Moves'!$E$5:$E$604,'Stock Moves'!$B$5:$B$604,A30,'Stock Moves'!$D$5:$D$604,INDEX($V$12:$V$13,1),'Stock Moves'!$A$5:$A$604,"&lt;="&amp;$D$5))</f>
        <v/>
      </c>
      <c r="I30" s="29">
        <f>IF(A30="","",SUMIFS('Stock Moves'!$E$5:$E$604,'Stock Moves'!$B$5:$B$604,A30,'Stock Moves'!$D$5:$D$604,INDEX($V$12:$V$13,2),'Stock Moves'!$A$5:$A$604,"&lt;="&amp;$D$5))</f>
        <v/>
      </c>
      <c r="J30" s="25">
        <f>IF(A30="","",N(G30)+H30-I30)</f>
        <v/>
      </c>
      <c r="K30" s="30">
        <f>IF(A30="","",SUMIFS('Stock Moves'!$E$5:$E$604,'Stock Moves'!$B$5:$B$604,A30,'Stock Moves'!$D$5:$D$604,INDEX($V$12:$V$13,2),'Stock Moves'!$A$5:$A$604,"&gt;"&amp;($D$5-$D$6),'Stock Moves'!$A$5:$A$604,"&lt;="&amp;$D$5)/$D$6)</f>
        <v/>
      </c>
      <c r="L30" s="22" t="n">
        <v>10</v>
      </c>
      <c r="M30" s="28" t="n">
        <v>90</v>
      </c>
      <c r="N30" s="29">
        <f>IF(A30="","",ROUNDUP(K30*N(L30)+N(M30),0))</f>
        <v/>
      </c>
      <c r="O30" s="31">
        <f>IF(A30="","",IF(K30=0,"∞",J30/K30))</f>
        <v/>
      </c>
      <c r="P30" s="32">
        <f>IF(A30="","",IF(J30&lt;=0,"Out",IF(J30&lt;=N30,"Reorder",IF(COUNTIFS('Stock Moves'!$B$5:$B$604,A30,'Stock Moves'!$D$5:$D$604,INDEX($V$12:$V$13,2),'Stock Moves'!$A$5:$A$604,"&gt;"&amp;($D$5-$D$7),'Stock Moves'!$A$5:$A$604,"&lt;="&amp;$D$5)=0,"Dead","OK"))))</f>
        <v/>
      </c>
      <c r="Q30" s="29">
        <f>IF(A30="","",IF(OR(P30="Out",P30="Reorder"),MAX(0,ROUNDUP(K30*(N(L30)+$D$8)+N(M30)-J30,0)),0))</f>
        <v/>
      </c>
      <c r="R30" s="29">
        <f>IF(A30="","",J30*N(E30))</f>
        <v/>
      </c>
      <c r="S30" s="33">
        <f>IF(OR(A30="",N(F30)=0),"",(F30-N(E30))/F30)</f>
        <v/>
      </c>
      <c r="T30" s="32">
        <f>IF(OR(A30="",N(R30)=0),"",IF(SUMIF($R$16:$R$55,"&gt;="&amp;R30)/SUM($R$16:$R$55)&lt;=0.8,"A",IF(SUMIF($R$16:$R$55,"&gt;="&amp;R30)/SUM($R$16:$R$55)&lt;=0.95,"B","C")))</f>
        <v/>
      </c>
    </row>
    <row r="31">
      <c r="A31" s="21" t="inlineStr">
        <is>
          <t>AC-003</t>
        </is>
      </c>
      <c r="B31" s="26" t="inlineStr">
        <is>
          <t>Cable gland</t>
        </is>
      </c>
      <c r="C31" s="21" t="inlineStr">
        <is>
          <t>Accessories</t>
        </is>
      </c>
      <c r="D31" s="21" t="inlineStr">
        <is>
          <t>pc</t>
        </is>
      </c>
      <c r="E31" s="27" t="n">
        <v>1.1</v>
      </c>
      <c r="F31" s="27" t="n">
        <v>3</v>
      </c>
      <c r="G31" s="28" t="n">
        <v>700</v>
      </c>
      <c r="H31" s="29">
        <f>IF(A31="","",SUMIFS('Stock Moves'!$E$5:$E$604,'Stock Moves'!$B$5:$B$604,A31,'Stock Moves'!$D$5:$D$604,INDEX($V$12:$V$13,1),'Stock Moves'!$A$5:$A$604,"&lt;="&amp;$D$5))</f>
        <v/>
      </c>
      <c r="I31" s="29">
        <f>IF(A31="","",SUMIFS('Stock Moves'!$E$5:$E$604,'Stock Moves'!$B$5:$B$604,A31,'Stock Moves'!$D$5:$D$604,INDEX($V$12:$V$13,2),'Stock Moves'!$A$5:$A$604,"&lt;="&amp;$D$5))</f>
        <v/>
      </c>
      <c r="J31" s="25">
        <f>IF(A31="","",N(G31)+H31-I31)</f>
        <v/>
      </c>
      <c r="K31" s="30">
        <f>IF(A31="","",SUMIFS('Stock Moves'!$E$5:$E$604,'Stock Moves'!$B$5:$B$604,A31,'Stock Moves'!$D$5:$D$604,INDEX($V$12:$V$13,2),'Stock Moves'!$A$5:$A$604,"&gt;"&amp;($D$5-$D$6),'Stock Moves'!$A$5:$A$604,"&lt;="&amp;$D$5)/$D$6)</f>
        <v/>
      </c>
      <c r="L31" s="22" t="n">
        <v>10</v>
      </c>
      <c r="M31" s="28" t="n">
        <v>120</v>
      </c>
      <c r="N31" s="29">
        <f>IF(A31="","",ROUNDUP(K31*N(L31)+N(M31),0))</f>
        <v/>
      </c>
      <c r="O31" s="31">
        <f>IF(A31="","",IF(K31=0,"∞",J31/K31))</f>
        <v/>
      </c>
      <c r="P31" s="32">
        <f>IF(A31="","",IF(J31&lt;=0,"Out",IF(J31&lt;=N31,"Reorder",IF(COUNTIFS('Stock Moves'!$B$5:$B$604,A31,'Stock Moves'!$D$5:$D$604,INDEX($V$12:$V$13,2),'Stock Moves'!$A$5:$A$604,"&gt;"&amp;($D$5-$D$7),'Stock Moves'!$A$5:$A$604,"&lt;="&amp;$D$5)=0,"Dead","OK"))))</f>
        <v/>
      </c>
      <c r="Q31" s="29">
        <f>IF(A31="","",IF(OR(P31="Out",P31="Reorder"),MAX(0,ROUNDUP(K31*(N(L31)+$D$8)+N(M31)-J31,0)),0))</f>
        <v/>
      </c>
      <c r="R31" s="29">
        <f>IF(A31="","",J31*N(E31))</f>
        <v/>
      </c>
      <c r="S31" s="33">
        <f>IF(OR(A31="",N(F31)=0),"",(F31-N(E31))/F31)</f>
        <v/>
      </c>
      <c r="T31" s="32">
        <f>IF(OR(A31="",N(R31)=0),"",IF(SUMIF($R$16:$R$55,"&gt;="&amp;R31)/SUM($R$16:$R$55)&lt;=0.8,"A",IF(SUMIF($R$16:$R$55,"&gt;="&amp;R31)/SUM($R$16:$R$55)&lt;=0.95,"B","C")))</f>
        <v/>
      </c>
    </row>
    <row r="32">
      <c r="A32" s="21" t="inlineStr">
        <is>
          <t>AC-004</t>
        </is>
      </c>
      <c r="B32" s="26" t="inlineStr">
        <is>
          <t>Insulating tape</t>
        </is>
      </c>
      <c r="C32" s="21" t="inlineStr">
        <is>
          <t>Accessories</t>
        </is>
      </c>
      <c r="D32" s="21" t="inlineStr">
        <is>
          <t>pc</t>
        </is>
      </c>
      <c r="E32" s="27" t="n">
        <v>1.5</v>
      </c>
      <c r="F32" s="27" t="n">
        <v>3.5</v>
      </c>
      <c r="G32" s="28" t="n">
        <v>300</v>
      </c>
      <c r="H32" s="29">
        <f>IF(A32="","",SUMIFS('Stock Moves'!$E$5:$E$604,'Stock Moves'!$B$5:$B$604,A32,'Stock Moves'!$D$5:$D$604,INDEX($V$12:$V$13,1),'Stock Moves'!$A$5:$A$604,"&lt;="&amp;$D$5))</f>
        <v/>
      </c>
      <c r="I32" s="29">
        <f>IF(A32="","",SUMIFS('Stock Moves'!$E$5:$E$604,'Stock Moves'!$B$5:$B$604,A32,'Stock Moves'!$D$5:$D$604,INDEX($V$12:$V$13,2),'Stock Moves'!$A$5:$A$604,"&lt;="&amp;$D$5))</f>
        <v/>
      </c>
      <c r="J32" s="25">
        <f>IF(A32="","",N(G32)+H32-I32)</f>
        <v/>
      </c>
      <c r="K32" s="30">
        <f>IF(A32="","",SUMIFS('Stock Moves'!$E$5:$E$604,'Stock Moves'!$B$5:$B$604,A32,'Stock Moves'!$D$5:$D$604,INDEX($V$12:$V$13,2),'Stock Moves'!$A$5:$A$604,"&gt;"&amp;($D$5-$D$6),'Stock Moves'!$A$5:$A$604,"&lt;="&amp;$D$5)/$D$6)</f>
        <v/>
      </c>
      <c r="L32" s="22" t="n">
        <v>7</v>
      </c>
      <c r="M32" s="28" t="n">
        <v>60</v>
      </c>
      <c r="N32" s="29">
        <f>IF(A32="","",ROUNDUP(K32*N(L32)+N(M32),0))</f>
        <v/>
      </c>
      <c r="O32" s="31">
        <f>IF(A32="","",IF(K32=0,"∞",J32/K32))</f>
        <v/>
      </c>
      <c r="P32" s="32">
        <f>IF(A32="","",IF(J32&lt;=0,"Out",IF(J32&lt;=N32,"Reorder",IF(COUNTIFS('Stock Moves'!$B$5:$B$604,A32,'Stock Moves'!$D$5:$D$604,INDEX($V$12:$V$13,2),'Stock Moves'!$A$5:$A$604,"&gt;"&amp;($D$5-$D$7),'Stock Moves'!$A$5:$A$604,"&lt;="&amp;$D$5)=0,"Dead","OK"))))</f>
        <v/>
      </c>
      <c r="Q32" s="29">
        <f>IF(A32="","",IF(OR(P32="Out",P32="Reorder"),MAX(0,ROUNDUP(K32*(N(L32)+$D$8)+N(M32)-J32,0)),0))</f>
        <v/>
      </c>
      <c r="R32" s="29">
        <f>IF(A32="","",J32*N(E32))</f>
        <v/>
      </c>
      <c r="S32" s="33">
        <f>IF(OR(A32="",N(F32)=0),"",(F32-N(E32))/F32)</f>
        <v/>
      </c>
      <c r="T32" s="32">
        <f>IF(OR(A32="",N(R32)=0),"",IF(SUMIF($R$16:$R$55,"&gt;="&amp;R32)/SUM($R$16:$R$55)&lt;=0.8,"A",IF(SUMIF($R$16:$R$55,"&gt;="&amp;R32)/SUM($R$16:$R$55)&lt;=0.95,"B","C")))</f>
        <v/>
      </c>
    </row>
    <row r="33">
      <c r="A33" s="21" t="inlineStr">
        <is>
          <t>TL-001</t>
        </is>
      </c>
      <c r="B33" s="26" t="inlineStr">
        <is>
          <t>Wire stripper</t>
        </is>
      </c>
      <c r="C33" s="21" t="inlineStr">
        <is>
          <t>Tools</t>
        </is>
      </c>
      <c r="D33" s="21" t="inlineStr">
        <is>
          <t>pc</t>
        </is>
      </c>
      <c r="E33" s="27" t="n">
        <v>22</v>
      </c>
      <c r="F33" s="27" t="n">
        <v>45</v>
      </c>
      <c r="G33" s="28" t="n">
        <v>30</v>
      </c>
      <c r="H33" s="29">
        <f>IF(A33="","",SUMIFS('Stock Moves'!$E$5:$E$604,'Stock Moves'!$B$5:$B$604,A33,'Stock Moves'!$D$5:$D$604,INDEX($V$12:$V$13,1),'Stock Moves'!$A$5:$A$604,"&lt;="&amp;$D$5))</f>
        <v/>
      </c>
      <c r="I33" s="29">
        <f>IF(A33="","",SUMIFS('Stock Moves'!$E$5:$E$604,'Stock Moves'!$B$5:$B$604,A33,'Stock Moves'!$D$5:$D$604,INDEX($V$12:$V$13,2),'Stock Moves'!$A$5:$A$604,"&lt;="&amp;$D$5))</f>
        <v/>
      </c>
      <c r="J33" s="25">
        <f>IF(A33="","",N(G33)+H33-I33)</f>
        <v/>
      </c>
      <c r="K33" s="30">
        <f>IF(A33="","",SUMIFS('Stock Moves'!$E$5:$E$604,'Stock Moves'!$B$5:$B$604,A33,'Stock Moves'!$D$5:$D$604,INDEX($V$12:$V$13,2),'Stock Moves'!$A$5:$A$604,"&gt;"&amp;($D$5-$D$6),'Stock Moves'!$A$5:$A$604,"&lt;="&amp;$D$5)/$D$6)</f>
        <v/>
      </c>
      <c r="L33" s="22" t="n">
        <v>20</v>
      </c>
      <c r="M33" s="28" t="n">
        <v>5</v>
      </c>
      <c r="N33" s="29">
        <f>IF(A33="","",ROUNDUP(K33*N(L33)+N(M33),0))</f>
        <v/>
      </c>
      <c r="O33" s="31">
        <f>IF(A33="","",IF(K33=0,"∞",J33/K33))</f>
        <v/>
      </c>
      <c r="P33" s="32">
        <f>IF(A33="","",IF(J33&lt;=0,"Out",IF(J33&lt;=N33,"Reorder",IF(COUNTIFS('Stock Moves'!$B$5:$B$604,A33,'Stock Moves'!$D$5:$D$604,INDEX($V$12:$V$13,2),'Stock Moves'!$A$5:$A$604,"&gt;"&amp;($D$5-$D$7),'Stock Moves'!$A$5:$A$604,"&lt;="&amp;$D$5)=0,"Dead","OK"))))</f>
        <v/>
      </c>
      <c r="Q33" s="29">
        <f>IF(A33="","",IF(OR(P33="Out",P33="Reorder"),MAX(0,ROUNDUP(K33*(N(L33)+$D$8)+N(M33)-J33,0)),0))</f>
        <v/>
      </c>
      <c r="R33" s="29">
        <f>IF(A33="","",J33*N(E33))</f>
        <v/>
      </c>
      <c r="S33" s="33">
        <f>IF(OR(A33="",N(F33)=0),"",(F33-N(E33))/F33)</f>
        <v/>
      </c>
      <c r="T33" s="32">
        <f>IF(OR(A33="",N(R33)=0),"",IF(SUMIF($R$16:$R$55,"&gt;="&amp;R33)/SUM($R$16:$R$55)&lt;=0.8,"A",IF(SUMIF($R$16:$R$55,"&gt;="&amp;R33)/SUM($R$16:$R$55)&lt;=0.95,"B","C")))</f>
        <v/>
      </c>
    </row>
    <row r="34">
      <c r="A34" s="21" t="inlineStr">
        <is>
          <t>TL-002</t>
        </is>
      </c>
      <c r="B34" s="26" t="inlineStr">
        <is>
          <t>Digital multimeter</t>
        </is>
      </c>
      <c r="C34" s="21" t="inlineStr">
        <is>
          <t>Tools</t>
        </is>
      </c>
      <c r="D34" s="21" t="inlineStr">
        <is>
          <t>pc</t>
        </is>
      </c>
      <c r="E34" s="27" t="n">
        <v>55</v>
      </c>
      <c r="F34" s="27" t="n">
        <v>99</v>
      </c>
      <c r="G34" s="28" t="n">
        <v>20</v>
      </c>
      <c r="H34" s="29">
        <f>IF(A34="","",SUMIFS('Stock Moves'!$E$5:$E$604,'Stock Moves'!$B$5:$B$604,A34,'Stock Moves'!$D$5:$D$604,INDEX($V$12:$V$13,1),'Stock Moves'!$A$5:$A$604,"&lt;="&amp;$D$5))</f>
        <v/>
      </c>
      <c r="I34" s="29">
        <f>IF(A34="","",SUMIFS('Stock Moves'!$E$5:$E$604,'Stock Moves'!$B$5:$B$604,A34,'Stock Moves'!$D$5:$D$604,INDEX($V$12:$V$13,2),'Stock Moves'!$A$5:$A$604,"&lt;="&amp;$D$5))</f>
        <v/>
      </c>
      <c r="J34" s="25">
        <f>IF(A34="","",N(G34)+H34-I34)</f>
        <v/>
      </c>
      <c r="K34" s="30">
        <f>IF(A34="","",SUMIFS('Stock Moves'!$E$5:$E$604,'Stock Moves'!$B$5:$B$604,A34,'Stock Moves'!$D$5:$D$604,INDEX($V$12:$V$13,2),'Stock Moves'!$A$5:$A$604,"&gt;"&amp;($D$5-$D$6),'Stock Moves'!$A$5:$A$604,"&lt;="&amp;$D$5)/$D$6)</f>
        <v/>
      </c>
      <c r="L34" s="22" t="n">
        <v>20</v>
      </c>
      <c r="M34" s="28" t="n">
        <v>4</v>
      </c>
      <c r="N34" s="29">
        <f>IF(A34="","",ROUNDUP(K34*N(L34)+N(M34),0))</f>
        <v/>
      </c>
      <c r="O34" s="31">
        <f>IF(A34="","",IF(K34=0,"∞",J34/K34))</f>
        <v/>
      </c>
      <c r="P34" s="32">
        <f>IF(A34="","",IF(J34&lt;=0,"Out",IF(J34&lt;=N34,"Reorder",IF(COUNTIFS('Stock Moves'!$B$5:$B$604,A34,'Stock Moves'!$D$5:$D$604,INDEX($V$12:$V$13,2),'Stock Moves'!$A$5:$A$604,"&gt;"&amp;($D$5-$D$7),'Stock Moves'!$A$5:$A$604,"&lt;="&amp;$D$5)=0,"Dead","OK"))))</f>
        <v/>
      </c>
      <c r="Q34" s="29">
        <f>IF(A34="","",IF(OR(P34="Out",P34="Reorder"),MAX(0,ROUNDUP(K34*(N(L34)+$D$8)+N(M34)-J34,0)),0))</f>
        <v/>
      </c>
      <c r="R34" s="29">
        <f>IF(A34="","",J34*N(E34))</f>
        <v/>
      </c>
      <c r="S34" s="33">
        <f>IF(OR(A34="",N(F34)=0),"",(F34-N(E34))/F34)</f>
        <v/>
      </c>
      <c r="T34" s="32">
        <f>IF(OR(A34="",N(R34)=0),"",IF(SUMIF($R$16:$R$55,"&gt;="&amp;R34)/SUM($R$16:$R$55)&lt;=0.8,"A",IF(SUMIF($R$16:$R$55,"&gt;="&amp;R34)/SUM($R$16:$R$55)&lt;=0.95,"B","C")))</f>
        <v/>
      </c>
    </row>
    <row r="35">
      <c r="A35" s="21" t="inlineStr">
        <is>
          <t>TL-003</t>
        </is>
      </c>
      <c r="B35" s="26" t="inlineStr">
        <is>
          <t>Screwdriver set</t>
        </is>
      </c>
      <c r="C35" s="21" t="inlineStr">
        <is>
          <t>Tools</t>
        </is>
      </c>
      <c r="D35" s="21" t="inlineStr">
        <is>
          <t>pc</t>
        </is>
      </c>
      <c r="E35" s="27" t="n">
        <v>28</v>
      </c>
      <c r="F35" s="27" t="n">
        <v>55</v>
      </c>
      <c r="G35" s="28" t="n">
        <v>25</v>
      </c>
      <c r="H35" s="29">
        <f>IF(A35="","",SUMIFS('Stock Moves'!$E$5:$E$604,'Stock Moves'!$B$5:$B$604,A35,'Stock Moves'!$D$5:$D$604,INDEX($V$12:$V$13,1),'Stock Moves'!$A$5:$A$604,"&lt;="&amp;$D$5))</f>
        <v/>
      </c>
      <c r="I35" s="29">
        <f>IF(A35="","",SUMIFS('Stock Moves'!$E$5:$E$604,'Stock Moves'!$B$5:$B$604,A35,'Stock Moves'!$D$5:$D$604,INDEX($V$12:$V$13,2),'Stock Moves'!$A$5:$A$604,"&lt;="&amp;$D$5))</f>
        <v/>
      </c>
      <c r="J35" s="25">
        <f>IF(A35="","",N(G35)+H35-I35)</f>
        <v/>
      </c>
      <c r="K35" s="30">
        <f>IF(A35="","",SUMIFS('Stock Moves'!$E$5:$E$604,'Stock Moves'!$B$5:$B$604,A35,'Stock Moves'!$D$5:$D$604,INDEX($V$12:$V$13,2),'Stock Moves'!$A$5:$A$604,"&gt;"&amp;($D$5-$D$6),'Stock Moves'!$A$5:$A$604,"&lt;="&amp;$D$5)/$D$6)</f>
        <v/>
      </c>
      <c r="L35" s="22" t="n">
        <v>20</v>
      </c>
      <c r="M35" s="28" t="n">
        <v>5</v>
      </c>
      <c r="N35" s="29">
        <f>IF(A35="","",ROUNDUP(K35*N(L35)+N(M35),0))</f>
        <v/>
      </c>
      <c r="O35" s="31">
        <f>IF(A35="","",IF(K35=0,"∞",J35/K35))</f>
        <v/>
      </c>
      <c r="P35" s="32">
        <f>IF(A35="","",IF(J35&lt;=0,"Out",IF(J35&lt;=N35,"Reorder",IF(COUNTIFS('Stock Moves'!$B$5:$B$604,A35,'Stock Moves'!$D$5:$D$604,INDEX($V$12:$V$13,2),'Stock Moves'!$A$5:$A$604,"&gt;"&amp;($D$5-$D$7),'Stock Moves'!$A$5:$A$604,"&lt;="&amp;$D$5)=0,"Dead","OK"))))</f>
        <v/>
      </c>
      <c r="Q35" s="29">
        <f>IF(A35="","",IF(OR(P35="Out",P35="Reorder"),MAX(0,ROUNDUP(K35*(N(L35)+$D$8)+N(M35)-J35,0)),0))</f>
        <v/>
      </c>
      <c r="R35" s="29">
        <f>IF(A35="","",J35*N(E35))</f>
        <v/>
      </c>
      <c r="S35" s="33">
        <f>IF(OR(A35="",N(F35)=0),"",(F35-N(E35))/F35)</f>
        <v/>
      </c>
      <c r="T35" s="32">
        <f>IF(OR(A35="",N(R35)=0),"",IF(SUMIF($R$16:$R$55,"&gt;="&amp;R35)/SUM($R$16:$R$55)&lt;=0.8,"A",IF(SUMIF($R$16:$R$55,"&gt;="&amp;R35)/SUM($R$16:$R$55)&lt;=0.95,"B","C")))</f>
        <v/>
      </c>
    </row>
    <row r="36">
      <c r="A36" s="21" t="n"/>
      <c r="B36" s="26" t="n"/>
      <c r="C36" s="21" t="n"/>
      <c r="D36" s="21" t="n"/>
      <c r="E36" s="27" t="n"/>
      <c r="F36" s="27" t="n"/>
      <c r="G36" s="28" t="n"/>
      <c r="H36" s="29">
        <f>IF(A36="","",SUMIFS('Stock Moves'!$E$5:$E$604,'Stock Moves'!$B$5:$B$604,A36,'Stock Moves'!$D$5:$D$604,INDEX($V$12:$V$13,1),'Stock Moves'!$A$5:$A$604,"&lt;="&amp;$D$5))</f>
        <v/>
      </c>
      <c r="I36" s="29">
        <f>IF(A36="","",SUMIFS('Stock Moves'!$E$5:$E$604,'Stock Moves'!$B$5:$B$604,A36,'Stock Moves'!$D$5:$D$604,INDEX($V$12:$V$13,2),'Stock Moves'!$A$5:$A$604,"&lt;="&amp;$D$5))</f>
        <v/>
      </c>
      <c r="J36" s="25">
        <f>IF(A36="","",N(G36)+H36-I36)</f>
        <v/>
      </c>
      <c r="K36" s="30">
        <f>IF(A36="","",SUMIFS('Stock Moves'!$E$5:$E$604,'Stock Moves'!$B$5:$B$604,A36,'Stock Moves'!$D$5:$D$604,INDEX($V$12:$V$13,2),'Stock Moves'!$A$5:$A$604,"&gt;"&amp;($D$5-$D$6),'Stock Moves'!$A$5:$A$604,"&lt;="&amp;$D$5)/$D$6)</f>
        <v/>
      </c>
      <c r="L36" s="22" t="n"/>
      <c r="M36" s="28" t="n"/>
      <c r="N36" s="29">
        <f>IF(A36="","",ROUNDUP(K36*N(L36)+N(M36),0))</f>
        <v/>
      </c>
      <c r="O36" s="31">
        <f>IF(A36="","",IF(K36=0,"∞",J36/K36))</f>
        <v/>
      </c>
      <c r="P36" s="32">
        <f>IF(A36="","",IF(J36&lt;=0,"Out",IF(J36&lt;=N36,"Reorder",IF(COUNTIFS('Stock Moves'!$B$5:$B$604,A36,'Stock Moves'!$D$5:$D$604,INDEX($V$12:$V$13,2),'Stock Moves'!$A$5:$A$604,"&gt;"&amp;($D$5-$D$7),'Stock Moves'!$A$5:$A$604,"&lt;="&amp;$D$5)=0,"Dead","OK"))))</f>
        <v/>
      </c>
      <c r="Q36" s="29">
        <f>IF(A36="","",IF(OR(P36="Out",P36="Reorder"),MAX(0,ROUNDUP(K36*(N(L36)+$D$8)+N(M36)-J36,0)),0))</f>
        <v/>
      </c>
      <c r="R36" s="29">
        <f>IF(A36="","",J36*N(E36))</f>
        <v/>
      </c>
      <c r="S36" s="33">
        <f>IF(OR(A36="",N(F36)=0),"",(F36-N(E36))/F36)</f>
        <v/>
      </c>
      <c r="T36" s="32">
        <f>IF(OR(A36="",N(R36)=0),"",IF(SUMIF($R$16:$R$55,"&gt;="&amp;R36)/SUM($R$16:$R$55)&lt;=0.8,"A",IF(SUMIF($R$16:$R$55,"&gt;="&amp;R36)/SUM($R$16:$R$55)&lt;=0.95,"B","C")))</f>
        <v/>
      </c>
    </row>
    <row r="37">
      <c r="A37" s="21" t="n"/>
      <c r="B37" s="26" t="n"/>
      <c r="C37" s="21" t="n"/>
      <c r="D37" s="21" t="n"/>
      <c r="E37" s="27" t="n"/>
      <c r="F37" s="27" t="n"/>
      <c r="G37" s="28" t="n"/>
      <c r="H37" s="29">
        <f>IF(A37="","",SUMIFS('Stock Moves'!$E$5:$E$604,'Stock Moves'!$B$5:$B$604,A37,'Stock Moves'!$D$5:$D$604,INDEX($V$12:$V$13,1),'Stock Moves'!$A$5:$A$604,"&lt;="&amp;$D$5))</f>
        <v/>
      </c>
      <c r="I37" s="29">
        <f>IF(A37="","",SUMIFS('Stock Moves'!$E$5:$E$604,'Stock Moves'!$B$5:$B$604,A37,'Stock Moves'!$D$5:$D$604,INDEX($V$12:$V$13,2),'Stock Moves'!$A$5:$A$604,"&lt;="&amp;$D$5))</f>
        <v/>
      </c>
      <c r="J37" s="25">
        <f>IF(A37="","",N(G37)+H37-I37)</f>
        <v/>
      </c>
      <c r="K37" s="30">
        <f>IF(A37="","",SUMIFS('Stock Moves'!$E$5:$E$604,'Stock Moves'!$B$5:$B$604,A37,'Stock Moves'!$D$5:$D$604,INDEX($V$12:$V$13,2),'Stock Moves'!$A$5:$A$604,"&gt;"&amp;($D$5-$D$6),'Stock Moves'!$A$5:$A$604,"&lt;="&amp;$D$5)/$D$6)</f>
        <v/>
      </c>
      <c r="L37" s="22" t="n"/>
      <c r="M37" s="28" t="n"/>
      <c r="N37" s="29">
        <f>IF(A37="","",ROUNDUP(K37*N(L37)+N(M37),0))</f>
        <v/>
      </c>
      <c r="O37" s="31">
        <f>IF(A37="","",IF(K37=0,"∞",J37/K37))</f>
        <v/>
      </c>
      <c r="P37" s="32">
        <f>IF(A37="","",IF(J37&lt;=0,"Out",IF(J37&lt;=N37,"Reorder",IF(COUNTIFS('Stock Moves'!$B$5:$B$604,A37,'Stock Moves'!$D$5:$D$604,INDEX($V$12:$V$13,2),'Stock Moves'!$A$5:$A$604,"&gt;"&amp;($D$5-$D$7),'Stock Moves'!$A$5:$A$604,"&lt;="&amp;$D$5)=0,"Dead","OK"))))</f>
        <v/>
      </c>
      <c r="Q37" s="29">
        <f>IF(A37="","",IF(OR(P37="Out",P37="Reorder"),MAX(0,ROUNDUP(K37*(N(L37)+$D$8)+N(M37)-J37,0)),0))</f>
        <v/>
      </c>
      <c r="R37" s="29">
        <f>IF(A37="","",J37*N(E37))</f>
        <v/>
      </c>
      <c r="S37" s="33">
        <f>IF(OR(A37="",N(F37)=0),"",(F37-N(E37))/F37)</f>
        <v/>
      </c>
      <c r="T37" s="32">
        <f>IF(OR(A37="",N(R37)=0),"",IF(SUMIF($R$16:$R$55,"&gt;="&amp;R37)/SUM($R$16:$R$55)&lt;=0.8,"A",IF(SUMIF($R$16:$R$55,"&gt;="&amp;R37)/SUM($R$16:$R$55)&lt;=0.95,"B","C")))</f>
        <v/>
      </c>
    </row>
    <row r="38">
      <c r="A38" s="21" t="n"/>
      <c r="B38" s="26" t="n"/>
      <c r="C38" s="21" t="n"/>
      <c r="D38" s="21" t="n"/>
      <c r="E38" s="27" t="n"/>
      <c r="F38" s="27" t="n"/>
      <c r="G38" s="28" t="n"/>
      <c r="H38" s="29">
        <f>IF(A38="","",SUMIFS('Stock Moves'!$E$5:$E$604,'Stock Moves'!$B$5:$B$604,A38,'Stock Moves'!$D$5:$D$604,INDEX($V$12:$V$13,1),'Stock Moves'!$A$5:$A$604,"&lt;="&amp;$D$5))</f>
        <v/>
      </c>
      <c r="I38" s="29">
        <f>IF(A38="","",SUMIFS('Stock Moves'!$E$5:$E$604,'Stock Moves'!$B$5:$B$604,A38,'Stock Moves'!$D$5:$D$604,INDEX($V$12:$V$13,2),'Stock Moves'!$A$5:$A$604,"&lt;="&amp;$D$5))</f>
        <v/>
      </c>
      <c r="J38" s="25">
        <f>IF(A38="","",N(G38)+H38-I38)</f>
        <v/>
      </c>
      <c r="K38" s="30">
        <f>IF(A38="","",SUMIFS('Stock Moves'!$E$5:$E$604,'Stock Moves'!$B$5:$B$604,A38,'Stock Moves'!$D$5:$D$604,INDEX($V$12:$V$13,2),'Stock Moves'!$A$5:$A$604,"&gt;"&amp;($D$5-$D$6),'Stock Moves'!$A$5:$A$604,"&lt;="&amp;$D$5)/$D$6)</f>
        <v/>
      </c>
      <c r="L38" s="22" t="n"/>
      <c r="M38" s="28" t="n"/>
      <c r="N38" s="29">
        <f>IF(A38="","",ROUNDUP(K38*N(L38)+N(M38),0))</f>
        <v/>
      </c>
      <c r="O38" s="31">
        <f>IF(A38="","",IF(K38=0,"∞",J38/K38))</f>
        <v/>
      </c>
      <c r="P38" s="32">
        <f>IF(A38="","",IF(J38&lt;=0,"Out",IF(J38&lt;=N38,"Reorder",IF(COUNTIFS('Stock Moves'!$B$5:$B$604,A38,'Stock Moves'!$D$5:$D$604,INDEX($V$12:$V$13,2),'Stock Moves'!$A$5:$A$604,"&gt;"&amp;($D$5-$D$7),'Stock Moves'!$A$5:$A$604,"&lt;="&amp;$D$5)=0,"Dead","OK"))))</f>
        <v/>
      </c>
      <c r="Q38" s="29">
        <f>IF(A38="","",IF(OR(P38="Out",P38="Reorder"),MAX(0,ROUNDUP(K38*(N(L38)+$D$8)+N(M38)-J38,0)),0))</f>
        <v/>
      </c>
      <c r="R38" s="29">
        <f>IF(A38="","",J38*N(E38))</f>
        <v/>
      </c>
      <c r="S38" s="33">
        <f>IF(OR(A38="",N(F38)=0),"",(F38-N(E38))/F38)</f>
        <v/>
      </c>
      <c r="T38" s="32">
        <f>IF(OR(A38="",N(R38)=0),"",IF(SUMIF($R$16:$R$55,"&gt;="&amp;R38)/SUM($R$16:$R$55)&lt;=0.8,"A",IF(SUMIF($R$16:$R$55,"&gt;="&amp;R38)/SUM($R$16:$R$55)&lt;=0.95,"B","C")))</f>
        <v/>
      </c>
    </row>
    <row r="39">
      <c r="A39" s="21" t="n"/>
      <c r="B39" s="26" t="n"/>
      <c r="C39" s="21" t="n"/>
      <c r="D39" s="21" t="n"/>
      <c r="E39" s="27" t="n"/>
      <c r="F39" s="27" t="n"/>
      <c r="G39" s="28" t="n"/>
      <c r="H39" s="29">
        <f>IF(A39="","",SUMIFS('Stock Moves'!$E$5:$E$604,'Stock Moves'!$B$5:$B$604,A39,'Stock Moves'!$D$5:$D$604,INDEX($V$12:$V$13,1),'Stock Moves'!$A$5:$A$604,"&lt;="&amp;$D$5))</f>
        <v/>
      </c>
      <c r="I39" s="29">
        <f>IF(A39="","",SUMIFS('Stock Moves'!$E$5:$E$604,'Stock Moves'!$B$5:$B$604,A39,'Stock Moves'!$D$5:$D$604,INDEX($V$12:$V$13,2),'Stock Moves'!$A$5:$A$604,"&lt;="&amp;$D$5))</f>
        <v/>
      </c>
      <c r="J39" s="25">
        <f>IF(A39="","",N(G39)+H39-I39)</f>
        <v/>
      </c>
      <c r="K39" s="30">
        <f>IF(A39="","",SUMIFS('Stock Moves'!$E$5:$E$604,'Stock Moves'!$B$5:$B$604,A39,'Stock Moves'!$D$5:$D$604,INDEX($V$12:$V$13,2),'Stock Moves'!$A$5:$A$604,"&gt;"&amp;($D$5-$D$6),'Stock Moves'!$A$5:$A$604,"&lt;="&amp;$D$5)/$D$6)</f>
        <v/>
      </c>
      <c r="L39" s="22" t="n"/>
      <c r="M39" s="28" t="n"/>
      <c r="N39" s="29">
        <f>IF(A39="","",ROUNDUP(K39*N(L39)+N(M39),0))</f>
        <v/>
      </c>
      <c r="O39" s="31">
        <f>IF(A39="","",IF(K39=0,"∞",J39/K39))</f>
        <v/>
      </c>
      <c r="P39" s="32">
        <f>IF(A39="","",IF(J39&lt;=0,"Out",IF(J39&lt;=N39,"Reorder",IF(COUNTIFS('Stock Moves'!$B$5:$B$604,A39,'Stock Moves'!$D$5:$D$604,INDEX($V$12:$V$13,2),'Stock Moves'!$A$5:$A$604,"&gt;"&amp;($D$5-$D$7),'Stock Moves'!$A$5:$A$604,"&lt;="&amp;$D$5)=0,"Dead","OK"))))</f>
        <v/>
      </c>
      <c r="Q39" s="29">
        <f>IF(A39="","",IF(OR(P39="Out",P39="Reorder"),MAX(0,ROUNDUP(K39*(N(L39)+$D$8)+N(M39)-J39,0)),0))</f>
        <v/>
      </c>
      <c r="R39" s="29">
        <f>IF(A39="","",J39*N(E39))</f>
        <v/>
      </c>
      <c r="S39" s="33">
        <f>IF(OR(A39="",N(F39)=0),"",(F39-N(E39))/F39)</f>
        <v/>
      </c>
      <c r="T39" s="32">
        <f>IF(OR(A39="",N(R39)=0),"",IF(SUMIF($R$16:$R$55,"&gt;="&amp;R39)/SUM($R$16:$R$55)&lt;=0.8,"A",IF(SUMIF($R$16:$R$55,"&gt;="&amp;R39)/SUM($R$16:$R$55)&lt;=0.95,"B","C")))</f>
        <v/>
      </c>
    </row>
    <row r="40">
      <c r="A40" s="21" t="n"/>
      <c r="B40" s="26" t="n"/>
      <c r="C40" s="21" t="n"/>
      <c r="D40" s="21" t="n"/>
      <c r="E40" s="27" t="n"/>
      <c r="F40" s="27" t="n"/>
      <c r="G40" s="28" t="n"/>
      <c r="H40" s="29">
        <f>IF(A40="","",SUMIFS('Stock Moves'!$E$5:$E$604,'Stock Moves'!$B$5:$B$604,A40,'Stock Moves'!$D$5:$D$604,INDEX($V$12:$V$13,1),'Stock Moves'!$A$5:$A$604,"&lt;="&amp;$D$5))</f>
        <v/>
      </c>
      <c r="I40" s="29">
        <f>IF(A40="","",SUMIFS('Stock Moves'!$E$5:$E$604,'Stock Moves'!$B$5:$B$604,A40,'Stock Moves'!$D$5:$D$604,INDEX($V$12:$V$13,2),'Stock Moves'!$A$5:$A$604,"&lt;="&amp;$D$5))</f>
        <v/>
      </c>
      <c r="J40" s="25">
        <f>IF(A40="","",N(G40)+H40-I40)</f>
        <v/>
      </c>
      <c r="K40" s="30">
        <f>IF(A40="","",SUMIFS('Stock Moves'!$E$5:$E$604,'Stock Moves'!$B$5:$B$604,A40,'Stock Moves'!$D$5:$D$604,INDEX($V$12:$V$13,2),'Stock Moves'!$A$5:$A$604,"&gt;"&amp;($D$5-$D$6),'Stock Moves'!$A$5:$A$604,"&lt;="&amp;$D$5)/$D$6)</f>
        <v/>
      </c>
      <c r="L40" s="22" t="n"/>
      <c r="M40" s="28" t="n"/>
      <c r="N40" s="29">
        <f>IF(A40="","",ROUNDUP(K40*N(L40)+N(M40),0))</f>
        <v/>
      </c>
      <c r="O40" s="31">
        <f>IF(A40="","",IF(K40=0,"∞",J40/K40))</f>
        <v/>
      </c>
      <c r="P40" s="32">
        <f>IF(A40="","",IF(J40&lt;=0,"Out",IF(J40&lt;=N40,"Reorder",IF(COUNTIFS('Stock Moves'!$B$5:$B$604,A40,'Stock Moves'!$D$5:$D$604,INDEX($V$12:$V$13,2),'Stock Moves'!$A$5:$A$604,"&gt;"&amp;($D$5-$D$7),'Stock Moves'!$A$5:$A$604,"&lt;="&amp;$D$5)=0,"Dead","OK"))))</f>
        <v/>
      </c>
      <c r="Q40" s="29">
        <f>IF(A40="","",IF(OR(P40="Out",P40="Reorder"),MAX(0,ROUNDUP(K40*(N(L40)+$D$8)+N(M40)-J40,0)),0))</f>
        <v/>
      </c>
      <c r="R40" s="29">
        <f>IF(A40="","",J40*N(E40))</f>
        <v/>
      </c>
      <c r="S40" s="33">
        <f>IF(OR(A40="",N(F40)=0),"",(F40-N(E40))/F40)</f>
        <v/>
      </c>
      <c r="T40" s="32">
        <f>IF(OR(A40="",N(R40)=0),"",IF(SUMIF($R$16:$R$55,"&gt;="&amp;R40)/SUM($R$16:$R$55)&lt;=0.8,"A",IF(SUMIF($R$16:$R$55,"&gt;="&amp;R40)/SUM($R$16:$R$55)&lt;=0.95,"B","C")))</f>
        <v/>
      </c>
    </row>
    <row r="41">
      <c r="A41" s="21" t="n"/>
      <c r="B41" s="26" t="n"/>
      <c r="C41" s="21" t="n"/>
      <c r="D41" s="21" t="n"/>
      <c r="E41" s="27" t="n"/>
      <c r="F41" s="27" t="n"/>
      <c r="G41" s="28" t="n"/>
      <c r="H41" s="29">
        <f>IF(A41="","",SUMIFS('Stock Moves'!$E$5:$E$604,'Stock Moves'!$B$5:$B$604,A41,'Stock Moves'!$D$5:$D$604,INDEX($V$12:$V$13,1),'Stock Moves'!$A$5:$A$604,"&lt;="&amp;$D$5))</f>
        <v/>
      </c>
      <c r="I41" s="29">
        <f>IF(A41="","",SUMIFS('Stock Moves'!$E$5:$E$604,'Stock Moves'!$B$5:$B$604,A41,'Stock Moves'!$D$5:$D$604,INDEX($V$12:$V$13,2),'Stock Moves'!$A$5:$A$604,"&lt;="&amp;$D$5))</f>
        <v/>
      </c>
      <c r="J41" s="25">
        <f>IF(A41="","",N(G41)+H41-I41)</f>
        <v/>
      </c>
      <c r="K41" s="30">
        <f>IF(A41="","",SUMIFS('Stock Moves'!$E$5:$E$604,'Stock Moves'!$B$5:$B$604,A41,'Stock Moves'!$D$5:$D$604,INDEX($V$12:$V$13,2),'Stock Moves'!$A$5:$A$604,"&gt;"&amp;($D$5-$D$6),'Stock Moves'!$A$5:$A$604,"&lt;="&amp;$D$5)/$D$6)</f>
        <v/>
      </c>
      <c r="L41" s="22" t="n"/>
      <c r="M41" s="28" t="n"/>
      <c r="N41" s="29">
        <f>IF(A41="","",ROUNDUP(K41*N(L41)+N(M41),0))</f>
        <v/>
      </c>
      <c r="O41" s="31">
        <f>IF(A41="","",IF(K41=0,"∞",J41/K41))</f>
        <v/>
      </c>
      <c r="P41" s="32">
        <f>IF(A41="","",IF(J41&lt;=0,"Out",IF(J41&lt;=N41,"Reorder",IF(COUNTIFS('Stock Moves'!$B$5:$B$604,A41,'Stock Moves'!$D$5:$D$604,INDEX($V$12:$V$13,2),'Stock Moves'!$A$5:$A$604,"&gt;"&amp;($D$5-$D$7),'Stock Moves'!$A$5:$A$604,"&lt;="&amp;$D$5)=0,"Dead","OK"))))</f>
        <v/>
      </c>
      <c r="Q41" s="29">
        <f>IF(A41="","",IF(OR(P41="Out",P41="Reorder"),MAX(0,ROUNDUP(K41*(N(L41)+$D$8)+N(M41)-J41,0)),0))</f>
        <v/>
      </c>
      <c r="R41" s="29">
        <f>IF(A41="","",J41*N(E41))</f>
        <v/>
      </c>
      <c r="S41" s="33">
        <f>IF(OR(A41="",N(F41)=0),"",(F41-N(E41))/F41)</f>
        <v/>
      </c>
      <c r="T41" s="32">
        <f>IF(OR(A41="",N(R41)=0),"",IF(SUMIF($R$16:$R$55,"&gt;="&amp;R41)/SUM($R$16:$R$55)&lt;=0.8,"A",IF(SUMIF($R$16:$R$55,"&gt;="&amp;R41)/SUM($R$16:$R$55)&lt;=0.95,"B","C")))</f>
        <v/>
      </c>
    </row>
    <row r="42">
      <c r="A42" s="21" t="n"/>
      <c r="B42" s="26" t="n"/>
      <c r="C42" s="21" t="n"/>
      <c r="D42" s="21" t="n"/>
      <c r="E42" s="27" t="n"/>
      <c r="F42" s="27" t="n"/>
      <c r="G42" s="28" t="n"/>
      <c r="H42" s="29">
        <f>IF(A42="","",SUMIFS('Stock Moves'!$E$5:$E$604,'Stock Moves'!$B$5:$B$604,A42,'Stock Moves'!$D$5:$D$604,INDEX($V$12:$V$13,1),'Stock Moves'!$A$5:$A$604,"&lt;="&amp;$D$5))</f>
        <v/>
      </c>
      <c r="I42" s="29">
        <f>IF(A42="","",SUMIFS('Stock Moves'!$E$5:$E$604,'Stock Moves'!$B$5:$B$604,A42,'Stock Moves'!$D$5:$D$604,INDEX($V$12:$V$13,2),'Stock Moves'!$A$5:$A$604,"&lt;="&amp;$D$5))</f>
        <v/>
      </c>
      <c r="J42" s="25">
        <f>IF(A42="","",N(G42)+H42-I42)</f>
        <v/>
      </c>
      <c r="K42" s="30">
        <f>IF(A42="","",SUMIFS('Stock Moves'!$E$5:$E$604,'Stock Moves'!$B$5:$B$604,A42,'Stock Moves'!$D$5:$D$604,INDEX($V$12:$V$13,2),'Stock Moves'!$A$5:$A$604,"&gt;"&amp;($D$5-$D$6),'Stock Moves'!$A$5:$A$604,"&lt;="&amp;$D$5)/$D$6)</f>
        <v/>
      </c>
      <c r="L42" s="22" t="n"/>
      <c r="M42" s="28" t="n"/>
      <c r="N42" s="29">
        <f>IF(A42="","",ROUNDUP(K42*N(L42)+N(M42),0))</f>
        <v/>
      </c>
      <c r="O42" s="31">
        <f>IF(A42="","",IF(K42=0,"∞",J42/K42))</f>
        <v/>
      </c>
      <c r="P42" s="32">
        <f>IF(A42="","",IF(J42&lt;=0,"Out",IF(J42&lt;=N42,"Reorder",IF(COUNTIFS('Stock Moves'!$B$5:$B$604,A42,'Stock Moves'!$D$5:$D$604,INDEX($V$12:$V$13,2),'Stock Moves'!$A$5:$A$604,"&gt;"&amp;($D$5-$D$7),'Stock Moves'!$A$5:$A$604,"&lt;="&amp;$D$5)=0,"Dead","OK"))))</f>
        <v/>
      </c>
      <c r="Q42" s="29">
        <f>IF(A42="","",IF(OR(P42="Out",P42="Reorder"),MAX(0,ROUNDUP(K42*(N(L42)+$D$8)+N(M42)-J42,0)),0))</f>
        <v/>
      </c>
      <c r="R42" s="29">
        <f>IF(A42="","",J42*N(E42))</f>
        <v/>
      </c>
      <c r="S42" s="33">
        <f>IF(OR(A42="",N(F42)=0),"",(F42-N(E42))/F42)</f>
        <v/>
      </c>
      <c r="T42" s="32">
        <f>IF(OR(A42="",N(R42)=0),"",IF(SUMIF($R$16:$R$55,"&gt;="&amp;R42)/SUM($R$16:$R$55)&lt;=0.8,"A",IF(SUMIF($R$16:$R$55,"&gt;="&amp;R42)/SUM($R$16:$R$55)&lt;=0.95,"B","C")))</f>
        <v/>
      </c>
    </row>
    <row r="43">
      <c r="A43" s="21" t="n"/>
      <c r="B43" s="26" t="n"/>
      <c r="C43" s="21" t="n"/>
      <c r="D43" s="21" t="n"/>
      <c r="E43" s="27" t="n"/>
      <c r="F43" s="27" t="n"/>
      <c r="G43" s="28" t="n"/>
      <c r="H43" s="29">
        <f>IF(A43="","",SUMIFS('Stock Moves'!$E$5:$E$604,'Stock Moves'!$B$5:$B$604,A43,'Stock Moves'!$D$5:$D$604,INDEX($V$12:$V$13,1),'Stock Moves'!$A$5:$A$604,"&lt;="&amp;$D$5))</f>
        <v/>
      </c>
      <c r="I43" s="29">
        <f>IF(A43="","",SUMIFS('Stock Moves'!$E$5:$E$604,'Stock Moves'!$B$5:$B$604,A43,'Stock Moves'!$D$5:$D$604,INDEX($V$12:$V$13,2),'Stock Moves'!$A$5:$A$604,"&lt;="&amp;$D$5))</f>
        <v/>
      </c>
      <c r="J43" s="25">
        <f>IF(A43="","",N(G43)+H43-I43)</f>
        <v/>
      </c>
      <c r="K43" s="30">
        <f>IF(A43="","",SUMIFS('Stock Moves'!$E$5:$E$604,'Stock Moves'!$B$5:$B$604,A43,'Stock Moves'!$D$5:$D$604,INDEX($V$12:$V$13,2),'Stock Moves'!$A$5:$A$604,"&gt;"&amp;($D$5-$D$6),'Stock Moves'!$A$5:$A$604,"&lt;="&amp;$D$5)/$D$6)</f>
        <v/>
      </c>
      <c r="L43" s="22" t="n"/>
      <c r="M43" s="28" t="n"/>
      <c r="N43" s="29">
        <f>IF(A43="","",ROUNDUP(K43*N(L43)+N(M43),0))</f>
        <v/>
      </c>
      <c r="O43" s="31">
        <f>IF(A43="","",IF(K43=0,"∞",J43/K43))</f>
        <v/>
      </c>
      <c r="P43" s="32">
        <f>IF(A43="","",IF(J43&lt;=0,"Out",IF(J43&lt;=N43,"Reorder",IF(COUNTIFS('Stock Moves'!$B$5:$B$604,A43,'Stock Moves'!$D$5:$D$604,INDEX($V$12:$V$13,2),'Stock Moves'!$A$5:$A$604,"&gt;"&amp;($D$5-$D$7),'Stock Moves'!$A$5:$A$604,"&lt;="&amp;$D$5)=0,"Dead","OK"))))</f>
        <v/>
      </c>
      <c r="Q43" s="29">
        <f>IF(A43="","",IF(OR(P43="Out",P43="Reorder"),MAX(0,ROUNDUP(K43*(N(L43)+$D$8)+N(M43)-J43,0)),0))</f>
        <v/>
      </c>
      <c r="R43" s="29">
        <f>IF(A43="","",J43*N(E43))</f>
        <v/>
      </c>
      <c r="S43" s="33">
        <f>IF(OR(A43="",N(F43)=0),"",(F43-N(E43))/F43)</f>
        <v/>
      </c>
      <c r="T43" s="32">
        <f>IF(OR(A43="",N(R43)=0),"",IF(SUMIF($R$16:$R$55,"&gt;="&amp;R43)/SUM($R$16:$R$55)&lt;=0.8,"A",IF(SUMIF($R$16:$R$55,"&gt;="&amp;R43)/SUM($R$16:$R$55)&lt;=0.95,"B","C")))</f>
        <v/>
      </c>
    </row>
    <row r="44">
      <c r="A44" s="21" t="n"/>
      <c r="B44" s="26" t="n"/>
      <c r="C44" s="21" t="n"/>
      <c r="D44" s="21" t="n"/>
      <c r="E44" s="27" t="n"/>
      <c r="F44" s="27" t="n"/>
      <c r="G44" s="28" t="n"/>
      <c r="H44" s="29">
        <f>IF(A44="","",SUMIFS('Stock Moves'!$E$5:$E$604,'Stock Moves'!$B$5:$B$604,A44,'Stock Moves'!$D$5:$D$604,INDEX($V$12:$V$13,1),'Stock Moves'!$A$5:$A$604,"&lt;="&amp;$D$5))</f>
        <v/>
      </c>
      <c r="I44" s="29">
        <f>IF(A44="","",SUMIFS('Stock Moves'!$E$5:$E$604,'Stock Moves'!$B$5:$B$604,A44,'Stock Moves'!$D$5:$D$604,INDEX($V$12:$V$13,2),'Stock Moves'!$A$5:$A$604,"&lt;="&amp;$D$5))</f>
        <v/>
      </c>
      <c r="J44" s="25">
        <f>IF(A44="","",N(G44)+H44-I44)</f>
        <v/>
      </c>
      <c r="K44" s="30">
        <f>IF(A44="","",SUMIFS('Stock Moves'!$E$5:$E$604,'Stock Moves'!$B$5:$B$604,A44,'Stock Moves'!$D$5:$D$604,INDEX($V$12:$V$13,2),'Stock Moves'!$A$5:$A$604,"&gt;"&amp;($D$5-$D$6),'Stock Moves'!$A$5:$A$604,"&lt;="&amp;$D$5)/$D$6)</f>
        <v/>
      </c>
      <c r="L44" s="22" t="n"/>
      <c r="M44" s="28" t="n"/>
      <c r="N44" s="29">
        <f>IF(A44="","",ROUNDUP(K44*N(L44)+N(M44),0))</f>
        <v/>
      </c>
      <c r="O44" s="31">
        <f>IF(A44="","",IF(K44=0,"∞",J44/K44))</f>
        <v/>
      </c>
      <c r="P44" s="32">
        <f>IF(A44="","",IF(J44&lt;=0,"Out",IF(J44&lt;=N44,"Reorder",IF(COUNTIFS('Stock Moves'!$B$5:$B$604,A44,'Stock Moves'!$D$5:$D$604,INDEX($V$12:$V$13,2),'Stock Moves'!$A$5:$A$604,"&gt;"&amp;($D$5-$D$7),'Stock Moves'!$A$5:$A$604,"&lt;="&amp;$D$5)=0,"Dead","OK"))))</f>
        <v/>
      </c>
      <c r="Q44" s="29">
        <f>IF(A44="","",IF(OR(P44="Out",P44="Reorder"),MAX(0,ROUNDUP(K44*(N(L44)+$D$8)+N(M44)-J44,0)),0))</f>
        <v/>
      </c>
      <c r="R44" s="29">
        <f>IF(A44="","",J44*N(E44))</f>
        <v/>
      </c>
      <c r="S44" s="33">
        <f>IF(OR(A44="",N(F44)=0),"",(F44-N(E44))/F44)</f>
        <v/>
      </c>
      <c r="T44" s="32">
        <f>IF(OR(A44="",N(R44)=0),"",IF(SUMIF($R$16:$R$55,"&gt;="&amp;R44)/SUM($R$16:$R$55)&lt;=0.8,"A",IF(SUMIF($R$16:$R$55,"&gt;="&amp;R44)/SUM($R$16:$R$55)&lt;=0.95,"B","C")))</f>
        <v/>
      </c>
    </row>
    <row r="45">
      <c r="A45" s="21" t="n"/>
      <c r="B45" s="26" t="n"/>
      <c r="C45" s="21" t="n"/>
      <c r="D45" s="21" t="n"/>
      <c r="E45" s="27" t="n"/>
      <c r="F45" s="27" t="n"/>
      <c r="G45" s="28" t="n"/>
      <c r="H45" s="29">
        <f>IF(A45="","",SUMIFS('Stock Moves'!$E$5:$E$604,'Stock Moves'!$B$5:$B$604,A45,'Stock Moves'!$D$5:$D$604,INDEX($V$12:$V$13,1),'Stock Moves'!$A$5:$A$604,"&lt;="&amp;$D$5))</f>
        <v/>
      </c>
      <c r="I45" s="29">
        <f>IF(A45="","",SUMIFS('Stock Moves'!$E$5:$E$604,'Stock Moves'!$B$5:$B$604,A45,'Stock Moves'!$D$5:$D$604,INDEX($V$12:$V$13,2),'Stock Moves'!$A$5:$A$604,"&lt;="&amp;$D$5))</f>
        <v/>
      </c>
      <c r="J45" s="25">
        <f>IF(A45="","",N(G45)+H45-I45)</f>
        <v/>
      </c>
      <c r="K45" s="30">
        <f>IF(A45="","",SUMIFS('Stock Moves'!$E$5:$E$604,'Stock Moves'!$B$5:$B$604,A45,'Stock Moves'!$D$5:$D$604,INDEX($V$12:$V$13,2),'Stock Moves'!$A$5:$A$604,"&gt;"&amp;($D$5-$D$6),'Stock Moves'!$A$5:$A$604,"&lt;="&amp;$D$5)/$D$6)</f>
        <v/>
      </c>
      <c r="L45" s="22" t="n"/>
      <c r="M45" s="28" t="n"/>
      <c r="N45" s="29">
        <f>IF(A45="","",ROUNDUP(K45*N(L45)+N(M45),0))</f>
        <v/>
      </c>
      <c r="O45" s="31">
        <f>IF(A45="","",IF(K45=0,"∞",J45/K45))</f>
        <v/>
      </c>
      <c r="P45" s="32">
        <f>IF(A45="","",IF(J45&lt;=0,"Out",IF(J45&lt;=N45,"Reorder",IF(COUNTIFS('Stock Moves'!$B$5:$B$604,A45,'Stock Moves'!$D$5:$D$604,INDEX($V$12:$V$13,2),'Stock Moves'!$A$5:$A$604,"&gt;"&amp;($D$5-$D$7),'Stock Moves'!$A$5:$A$604,"&lt;="&amp;$D$5)=0,"Dead","OK"))))</f>
        <v/>
      </c>
      <c r="Q45" s="29">
        <f>IF(A45="","",IF(OR(P45="Out",P45="Reorder"),MAX(0,ROUNDUP(K45*(N(L45)+$D$8)+N(M45)-J45,0)),0))</f>
        <v/>
      </c>
      <c r="R45" s="29">
        <f>IF(A45="","",J45*N(E45))</f>
        <v/>
      </c>
      <c r="S45" s="33">
        <f>IF(OR(A45="",N(F45)=0),"",(F45-N(E45))/F45)</f>
        <v/>
      </c>
      <c r="T45" s="32">
        <f>IF(OR(A45="",N(R45)=0),"",IF(SUMIF($R$16:$R$55,"&gt;="&amp;R45)/SUM($R$16:$R$55)&lt;=0.8,"A",IF(SUMIF($R$16:$R$55,"&gt;="&amp;R45)/SUM($R$16:$R$55)&lt;=0.95,"B","C")))</f>
        <v/>
      </c>
    </row>
    <row r="46">
      <c r="A46" s="21" t="n"/>
      <c r="B46" s="26" t="n"/>
      <c r="C46" s="21" t="n"/>
      <c r="D46" s="21" t="n"/>
      <c r="E46" s="27" t="n"/>
      <c r="F46" s="27" t="n"/>
      <c r="G46" s="28" t="n"/>
      <c r="H46" s="29">
        <f>IF(A46="","",SUMIFS('Stock Moves'!$E$5:$E$604,'Stock Moves'!$B$5:$B$604,A46,'Stock Moves'!$D$5:$D$604,INDEX($V$12:$V$13,1),'Stock Moves'!$A$5:$A$604,"&lt;="&amp;$D$5))</f>
        <v/>
      </c>
      <c r="I46" s="29">
        <f>IF(A46="","",SUMIFS('Stock Moves'!$E$5:$E$604,'Stock Moves'!$B$5:$B$604,A46,'Stock Moves'!$D$5:$D$604,INDEX($V$12:$V$13,2),'Stock Moves'!$A$5:$A$604,"&lt;="&amp;$D$5))</f>
        <v/>
      </c>
      <c r="J46" s="25">
        <f>IF(A46="","",N(G46)+H46-I46)</f>
        <v/>
      </c>
      <c r="K46" s="30">
        <f>IF(A46="","",SUMIFS('Stock Moves'!$E$5:$E$604,'Stock Moves'!$B$5:$B$604,A46,'Stock Moves'!$D$5:$D$604,INDEX($V$12:$V$13,2),'Stock Moves'!$A$5:$A$604,"&gt;"&amp;($D$5-$D$6),'Stock Moves'!$A$5:$A$604,"&lt;="&amp;$D$5)/$D$6)</f>
        <v/>
      </c>
      <c r="L46" s="22" t="n"/>
      <c r="M46" s="28" t="n"/>
      <c r="N46" s="29">
        <f>IF(A46="","",ROUNDUP(K46*N(L46)+N(M46),0))</f>
        <v/>
      </c>
      <c r="O46" s="31">
        <f>IF(A46="","",IF(K46=0,"∞",J46/K46))</f>
        <v/>
      </c>
      <c r="P46" s="32">
        <f>IF(A46="","",IF(J46&lt;=0,"Out",IF(J46&lt;=N46,"Reorder",IF(COUNTIFS('Stock Moves'!$B$5:$B$604,A46,'Stock Moves'!$D$5:$D$604,INDEX($V$12:$V$13,2),'Stock Moves'!$A$5:$A$604,"&gt;"&amp;($D$5-$D$7),'Stock Moves'!$A$5:$A$604,"&lt;="&amp;$D$5)=0,"Dead","OK"))))</f>
        <v/>
      </c>
      <c r="Q46" s="29">
        <f>IF(A46="","",IF(OR(P46="Out",P46="Reorder"),MAX(0,ROUNDUP(K46*(N(L46)+$D$8)+N(M46)-J46,0)),0))</f>
        <v/>
      </c>
      <c r="R46" s="29">
        <f>IF(A46="","",J46*N(E46))</f>
        <v/>
      </c>
      <c r="S46" s="33">
        <f>IF(OR(A46="",N(F46)=0),"",(F46-N(E46))/F46)</f>
        <v/>
      </c>
      <c r="T46" s="32">
        <f>IF(OR(A46="",N(R46)=0),"",IF(SUMIF($R$16:$R$55,"&gt;="&amp;R46)/SUM($R$16:$R$55)&lt;=0.8,"A",IF(SUMIF($R$16:$R$55,"&gt;="&amp;R46)/SUM($R$16:$R$55)&lt;=0.95,"B","C")))</f>
        <v/>
      </c>
    </row>
    <row r="47">
      <c r="A47" s="21" t="n"/>
      <c r="B47" s="26" t="n"/>
      <c r="C47" s="21" t="n"/>
      <c r="D47" s="21" t="n"/>
      <c r="E47" s="27" t="n"/>
      <c r="F47" s="27" t="n"/>
      <c r="G47" s="28" t="n"/>
      <c r="H47" s="29">
        <f>IF(A47="","",SUMIFS('Stock Moves'!$E$5:$E$604,'Stock Moves'!$B$5:$B$604,A47,'Stock Moves'!$D$5:$D$604,INDEX($V$12:$V$13,1),'Stock Moves'!$A$5:$A$604,"&lt;="&amp;$D$5))</f>
        <v/>
      </c>
      <c r="I47" s="29">
        <f>IF(A47="","",SUMIFS('Stock Moves'!$E$5:$E$604,'Stock Moves'!$B$5:$B$604,A47,'Stock Moves'!$D$5:$D$604,INDEX($V$12:$V$13,2),'Stock Moves'!$A$5:$A$604,"&lt;="&amp;$D$5))</f>
        <v/>
      </c>
      <c r="J47" s="25">
        <f>IF(A47="","",N(G47)+H47-I47)</f>
        <v/>
      </c>
      <c r="K47" s="30">
        <f>IF(A47="","",SUMIFS('Stock Moves'!$E$5:$E$604,'Stock Moves'!$B$5:$B$604,A47,'Stock Moves'!$D$5:$D$604,INDEX($V$12:$V$13,2),'Stock Moves'!$A$5:$A$604,"&gt;"&amp;($D$5-$D$6),'Stock Moves'!$A$5:$A$604,"&lt;="&amp;$D$5)/$D$6)</f>
        <v/>
      </c>
      <c r="L47" s="22" t="n"/>
      <c r="M47" s="28" t="n"/>
      <c r="N47" s="29">
        <f>IF(A47="","",ROUNDUP(K47*N(L47)+N(M47),0))</f>
        <v/>
      </c>
      <c r="O47" s="31">
        <f>IF(A47="","",IF(K47=0,"∞",J47/K47))</f>
        <v/>
      </c>
      <c r="P47" s="32">
        <f>IF(A47="","",IF(J47&lt;=0,"Out",IF(J47&lt;=N47,"Reorder",IF(COUNTIFS('Stock Moves'!$B$5:$B$604,A47,'Stock Moves'!$D$5:$D$604,INDEX($V$12:$V$13,2),'Stock Moves'!$A$5:$A$604,"&gt;"&amp;($D$5-$D$7),'Stock Moves'!$A$5:$A$604,"&lt;="&amp;$D$5)=0,"Dead","OK"))))</f>
        <v/>
      </c>
      <c r="Q47" s="29">
        <f>IF(A47="","",IF(OR(P47="Out",P47="Reorder"),MAX(0,ROUNDUP(K47*(N(L47)+$D$8)+N(M47)-J47,0)),0))</f>
        <v/>
      </c>
      <c r="R47" s="29">
        <f>IF(A47="","",J47*N(E47))</f>
        <v/>
      </c>
      <c r="S47" s="33">
        <f>IF(OR(A47="",N(F47)=0),"",(F47-N(E47))/F47)</f>
        <v/>
      </c>
      <c r="T47" s="32">
        <f>IF(OR(A47="",N(R47)=0),"",IF(SUMIF($R$16:$R$55,"&gt;="&amp;R47)/SUM($R$16:$R$55)&lt;=0.8,"A",IF(SUMIF($R$16:$R$55,"&gt;="&amp;R47)/SUM($R$16:$R$55)&lt;=0.95,"B","C")))</f>
        <v/>
      </c>
    </row>
    <row r="48">
      <c r="A48" s="21" t="n"/>
      <c r="B48" s="26" t="n"/>
      <c r="C48" s="21" t="n"/>
      <c r="D48" s="21" t="n"/>
      <c r="E48" s="27" t="n"/>
      <c r="F48" s="27" t="n"/>
      <c r="G48" s="28" t="n"/>
      <c r="H48" s="29">
        <f>IF(A48="","",SUMIFS('Stock Moves'!$E$5:$E$604,'Stock Moves'!$B$5:$B$604,A48,'Stock Moves'!$D$5:$D$604,INDEX($V$12:$V$13,1),'Stock Moves'!$A$5:$A$604,"&lt;="&amp;$D$5))</f>
        <v/>
      </c>
      <c r="I48" s="29">
        <f>IF(A48="","",SUMIFS('Stock Moves'!$E$5:$E$604,'Stock Moves'!$B$5:$B$604,A48,'Stock Moves'!$D$5:$D$604,INDEX($V$12:$V$13,2),'Stock Moves'!$A$5:$A$604,"&lt;="&amp;$D$5))</f>
        <v/>
      </c>
      <c r="J48" s="25">
        <f>IF(A48="","",N(G48)+H48-I48)</f>
        <v/>
      </c>
      <c r="K48" s="30">
        <f>IF(A48="","",SUMIFS('Stock Moves'!$E$5:$E$604,'Stock Moves'!$B$5:$B$604,A48,'Stock Moves'!$D$5:$D$604,INDEX($V$12:$V$13,2),'Stock Moves'!$A$5:$A$604,"&gt;"&amp;($D$5-$D$6),'Stock Moves'!$A$5:$A$604,"&lt;="&amp;$D$5)/$D$6)</f>
        <v/>
      </c>
      <c r="L48" s="22" t="n"/>
      <c r="M48" s="28" t="n"/>
      <c r="N48" s="29">
        <f>IF(A48="","",ROUNDUP(K48*N(L48)+N(M48),0))</f>
        <v/>
      </c>
      <c r="O48" s="31">
        <f>IF(A48="","",IF(K48=0,"∞",J48/K48))</f>
        <v/>
      </c>
      <c r="P48" s="32">
        <f>IF(A48="","",IF(J48&lt;=0,"Out",IF(J48&lt;=N48,"Reorder",IF(COUNTIFS('Stock Moves'!$B$5:$B$604,A48,'Stock Moves'!$D$5:$D$604,INDEX($V$12:$V$13,2),'Stock Moves'!$A$5:$A$604,"&gt;"&amp;($D$5-$D$7),'Stock Moves'!$A$5:$A$604,"&lt;="&amp;$D$5)=0,"Dead","OK"))))</f>
        <v/>
      </c>
      <c r="Q48" s="29">
        <f>IF(A48="","",IF(OR(P48="Out",P48="Reorder"),MAX(0,ROUNDUP(K48*(N(L48)+$D$8)+N(M48)-J48,0)),0))</f>
        <v/>
      </c>
      <c r="R48" s="29">
        <f>IF(A48="","",J48*N(E48))</f>
        <v/>
      </c>
      <c r="S48" s="33">
        <f>IF(OR(A48="",N(F48)=0),"",(F48-N(E48))/F48)</f>
        <v/>
      </c>
      <c r="T48" s="32">
        <f>IF(OR(A48="",N(R48)=0),"",IF(SUMIF($R$16:$R$55,"&gt;="&amp;R48)/SUM($R$16:$R$55)&lt;=0.8,"A",IF(SUMIF($R$16:$R$55,"&gt;="&amp;R48)/SUM($R$16:$R$55)&lt;=0.95,"B","C")))</f>
        <v/>
      </c>
    </row>
    <row r="49">
      <c r="A49" s="21" t="n"/>
      <c r="B49" s="26" t="n"/>
      <c r="C49" s="21" t="n"/>
      <c r="D49" s="21" t="n"/>
      <c r="E49" s="27" t="n"/>
      <c r="F49" s="27" t="n"/>
      <c r="G49" s="28" t="n"/>
      <c r="H49" s="29">
        <f>IF(A49="","",SUMIFS('Stock Moves'!$E$5:$E$604,'Stock Moves'!$B$5:$B$604,A49,'Stock Moves'!$D$5:$D$604,INDEX($V$12:$V$13,1),'Stock Moves'!$A$5:$A$604,"&lt;="&amp;$D$5))</f>
        <v/>
      </c>
      <c r="I49" s="29">
        <f>IF(A49="","",SUMIFS('Stock Moves'!$E$5:$E$604,'Stock Moves'!$B$5:$B$604,A49,'Stock Moves'!$D$5:$D$604,INDEX($V$12:$V$13,2),'Stock Moves'!$A$5:$A$604,"&lt;="&amp;$D$5))</f>
        <v/>
      </c>
      <c r="J49" s="25">
        <f>IF(A49="","",N(G49)+H49-I49)</f>
        <v/>
      </c>
      <c r="K49" s="30">
        <f>IF(A49="","",SUMIFS('Stock Moves'!$E$5:$E$604,'Stock Moves'!$B$5:$B$604,A49,'Stock Moves'!$D$5:$D$604,INDEX($V$12:$V$13,2),'Stock Moves'!$A$5:$A$604,"&gt;"&amp;($D$5-$D$6),'Stock Moves'!$A$5:$A$604,"&lt;="&amp;$D$5)/$D$6)</f>
        <v/>
      </c>
      <c r="L49" s="22" t="n"/>
      <c r="M49" s="28" t="n"/>
      <c r="N49" s="29">
        <f>IF(A49="","",ROUNDUP(K49*N(L49)+N(M49),0))</f>
        <v/>
      </c>
      <c r="O49" s="31">
        <f>IF(A49="","",IF(K49=0,"∞",J49/K49))</f>
        <v/>
      </c>
      <c r="P49" s="32">
        <f>IF(A49="","",IF(J49&lt;=0,"Out",IF(J49&lt;=N49,"Reorder",IF(COUNTIFS('Stock Moves'!$B$5:$B$604,A49,'Stock Moves'!$D$5:$D$604,INDEX($V$12:$V$13,2),'Stock Moves'!$A$5:$A$604,"&gt;"&amp;($D$5-$D$7),'Stock Moves'!$A$5:$A$604,"&lt;="&amp;$D$5)=0,"Dead","OK"))))</f>
        <v/>
      </c>
      <c r="Q49" s="29">
        <f>IF(A49="","",IF(OR(P49="Out",P49="Reorder"),MAX(0,ROUNDUP(K49*(N(L49)+$D$8)+N(M49)-J49,0)),0))</f>
        <v/>
      </c>
      <c r="R49" s="29">
        <f>IF(A49="","",J49*N(E49))</f>
        <v/>
      </c>
      <c r="S49" s="33">
        <f>IF(OR(A49="",N(F49)=0),"",(F49-N(E49))/F49)</f>
        <v/>
      </c>
      <c r="T49" s="32">
        <f>IF(OR(A49="",N(R49)=0),"",IF(SUMIF($R$16:$R$55,"&gt;="&amp;R49)/SUM($R$16:$R$55)&lt;=0.8,"A",IF(SUMIF($R$16:$R$55,"&gt;="&amp;R49)/SUM($R$16:$R$55)&lt;=0.95,"B","C")))</f>
        <v/>
      </c>
    </row>
    <row r="50">
      <c r="A50" s="21" t="n"/>
      <c r="B50" s="26" t="n"/>
      <c r="C50" s="21" t="n"/>
      <c r="D50" s="21" t="n"/>
      <c r="E50" s="27" t="n"/>
      <c r="F50" s="27" t="n"/>
      <c r="G50" s="28" t="n"/>
      <c r="H50" s="29">
        <f>IF(A50="","",SUMIFS('Stock Moves'!$E$5:$E$604,'Stock Moves'!$B$5:$B$604,A50,'Stock Moves'!$D$5:$D$604,INDEX($V$12:$V$13,1),'Stock Moves'!$A$5:$A$604,"&lt;="&amp;$D$5))</f>
        <v/>
      </c>
      <c r="I50" s="29">
        <f>IF(A50="","",SUMIFS('Stock Moves'!$E$5:$E$604,'Stock Moves'!$B$5:$B$604,A50,'Stock Moves'!$D$5:$D$604,INDEX($V$12:$V$13,2),'Stock Moves'!$A$5:$A$604,"&lt;="&amp;$D$5))</f>
        <v/>
      </c>
      <c r="J50" s="25">
        <f>IF(A50="","",N(G50)+H50-I50)</f>
        <v/>
      </c>
      <c r="K50" s="30">
        <f>IF(A50="","",SUMIFS('Stock Moves'!$E$5:$E$604,'Stock Moves'!$B$5:$B$604,A50,'Stock Moves'!$D$5:$D$604,INDEX($V$12:$V$13,2),'Stock Moves'!$A$5:$A$604,"&gt;"&amp;($D$5-$D$6),'Stock Moves'!$A$5:$A$604,"&lt;="&amp;$D$5)/$D$6)</f>
        <v/>
      </c>
      <c r="L50" s="22" t="n"/>
      <c r="M50" s="28" t="n"/>
      <c r="N50" s="29">
        <f>IF(A50="","",ROUNDUP(K50*N(L50)+N(M50),0))</f>
        <v/>
      </c>
      <c r="O50" s="31">
        <f>IF(A50="","",IF(K50=0,"∞",J50/K50))</f>
        <v/>
      </c>
      <c r="P50" s="32">
        <f>IF(A50="","",IF(J50&lt;=0,"Out",IF(J50&lt;=N50,"Reorder",IF(COUNTIFS('Stock Moves'!$B$5:$B$604,A50,'Stock Moves'!$D$5:$D$604,INDEX($V$12:$V$13,2),'Stock Moves'!$A$5:$A$604,"&gt;"&amp;($D$5-$D$7),'Stock Moves'!$A$5:$A$604,"&lt;="&amp;$D$5)=0,"Dead","OK"))))</f>
        <v/>
      </c>
      <c r="Q50" s="29">
        <f>IF(A50="","",IF(OR(P50="Out",P50="Reorder"),MAX(0,ROUNDUP(K50*(N(L50)+$D$8)+N(M50)-J50,0)),0))</f>
        <v/>
      </c>
      <c r="R50" s="29">
        <f>IF(A50="","",J50*N(E50))</f>
        <v/>
      </c>
      <c r="S50" s="33">
        <f>IF(OR(A50="",N(F50)=0),"",(F50-N(E50))/F50)</f>
        <v/>
      </c>
      <c r="T50" s="32">
        <f>IF(OR(A50="",N(R50)=0),"",IF(SUMIF($R$16:$R$55,"&gt;="&amp;R50)/SUM($R$16:$R$55)&lt;=0.8,"A",IF(SUMIF($R$16:$R$55,"&gt;="&amp;R50)/SUM($R$16:$R$55)&lt;=0.95,"B","C")))</f>
        <v/>
      </c>
    </row>
    <row r="51">
      <c r="A51" s="21" t="n"/>
      <c r="B51" s="26" t="n"/>
      <c r="C51" s="21" t="n"/>
      <c r="D51" s="21" t="n"/>
      <c r="E51" s="27" t="n"/>
      <c r="F51" s="27" t="n"/>
      <c r="G51" s="28" t="n"/>
      <c r="H51" s="29">
        <f>IF(A51="","",SUMIFS('Stock Moves'!$E$5:$E$604,'Stock Moves'!$B$5:$B$604,A51,'Stock Moves'!$D$5:$D$604,INDEX($V$12:$V$13,1),'Stock Moves'!$A$5:$A$604,"&lt;="&amp;$D$5))</f>
        <v/>
      </c>
      <c r="I51" s="29">
        <f>IF(A51="","",SUMIFS('Stock Moves'!$E$5:$E$604,'Stock Moves'!$B$5:$B$604,A51,'Stock Moves'!$D$5:$D$604,INDEX($V$12:$V$13,2),'Stock Moves'!$A$5:$A$604,"&lt;="&amp;$D$5))</f>
        <v/>
      </c>
      <c r="J51" s="25">
        <f>IF(A51="","",N(G51)+H51-I51)</f>
        <v/>
      </c>
      <c r="K51" s="30">
        <f>IF(A51="","",SUMIFS('Stock Moves'!$E$5:$E$604,'Stock Moves'!$B$5:$B$604,A51,'Stock Moves'!$D$5:$D$604,INDEX($V$12:$V$13,2),'Stock Moves'!$A$5:$A$604,"&gt;"&amp;($D$5-$D$6),'Stock Moves'!$A$5:$A$604,"&lt;="&amp;$D$5)/$D$6)</f>
        <v/>
      </c>
      <c r="L51" s="22" t="n"/>
      <c r="M51" s="28" t="n"/>
      <c r="N51" s="29">
        <f>IF(A51="","",ROUNDUP(K51*N(L51)+N(M51),0))</f>
        <v/>
      </c>
      <c r="O51" s="31">
        <f>IF(A51="","",IF(K51=0,"∞",J51/K51))</f>
        <v/>
      </c>
      <c r="P51" s="32">
        <f>IF(A51="","",IF(J51&lt;=0,"Out",IF(J51&lt;=N51,"Reorder",IF(COUNTIFS('Stock Moves'!$B$5:$B$604,A51,'Stock Moves'!$D$5:$D$604,INDEX($V$12:$V$13,2),'Stock Moves'!$A$5:$A$604,"&gt;"&amp;($D$5-$D$7),'Stock Moves'!$A$5:$A$604,"&lt;="&amp;$D$5)=0,"Dead","OK"))))</f>
        <v/>
      </c>
      <c r="Q51" s="29">
        <f>IF(A51="","",IF(OR(P51="Out",P51="Reorder"),MAX(0,ROUNDUP(K51*(N(L51)+$D$8)+N(M51)-J51,0)),0))</f>
        <v/>
      </c>
      <c r="R51" s="29">
        <f>IF(A51="","",J51*N(E51))</f>
        <v/>
      </c>
      <c r="S51" s="33">
        <f>IF(OR(A51="",N(F51)=0),"",(F51-N(E51))/F51)</f>
        <v/>
      </c>
      <c r="T51" s="32">
        <f>IF(OR(A51="",N(R51)=0),"",IF(SUMIF($R$16:$R$55,"&gt;="&amp;R51)/SUM($R$16:$R$55)&lt;=0.8,"A",IF(SUMIF($R$16:$R$55,"&gt;="&amp;R51)/SUM($R$16:$R$55)&lt;=0.95,"B","C")))</f>
        <v/>
      </c>
    </row>
    <row r="52">
      <c r="A52" s="21" t="n"/>
      <c r="B52" s="26" t="n"/>
      <c r="C52" s="21" t="n"/>
      <c r="D52" s="21" t="n"/>
      <c r="E52" s="27" t="n"/>
      <c r="F52" s="27" t="n"/>
      <c r="G52" s="28" t="n"/>
      <c r="H52" s="29">
        <f>IF(A52="","",SUMIFS('Stock Moves'!$E$5:$E$604,'Stock Moves'!$B$5:$B$604,A52,'Stock Moves'!$D$5:$D$604,INDEX($V$12:$V$13,1),'Stock Moves'!$A$5:$A$604,"&lt;="&amp;$D$5))</f>
        <v/>
      </c>
      <c r="I52" s="29">
        <f>IF(A52="","",SUMIFS('Stock Moves'!$E$5:$E$604,'Stock Moves'!$B$5:$B$604,A52,'Stock Moves'!$D$5:$D$604,INDEX($V$12:$V$13,2),'Stock Moves'!$A$5:$A$604,"&lt;="&amp;$D$5))</f>
        <v/>
      </c>
      <c r="J52" s="25">
        <f>IF(A52="","",N(G52)+H52-I52)</f>
        <v/>
      </c>
      <c r="K52" s="30">
        <f>IF(A52="","",SUMIFS('Stock Moves'!$E$5:$E$604,'Stock Moves'!$B$5:$B$604,A52,'Stock Moves'!$D$5:$D$604,INDEX($V$12:$V$13,2),'Stock Moves'!$A$5:$A$604,"&gt;"&amp;($D$5-$D$6),'Stock Moves'!$A$5:$A$604,"&lt;="&amp;$D$5)/$D$6)</f>
        <v/>
      </c>
      <c r="L52" s="22" t="n"/>
      <c r="M52" s="28" t="n"/>
      <c r="N52" s="29">
        <f>IF(A52="","",ROUNDUP(K52*N(L52)+N(M52),0))</f>
        <v/>
      </c>
      <c r="O52" s="31">
        <f>IF(A52="","",IF(K52=0,"∞",J52/K52))</f>
        <v/>
      </c>
      <c r="P52" s="32">
        <f>IF(A52="","",IF(J52&lt;=0,"Out",IF(J52&lt;=N52,"Reorder",IF(COUNTIFS('Stock Moves'!$B$5:$B$604,A52,'Stock Moves'!$D$5:$D$604,INDEX($V$12:$V$13,2),'Stock Moves'!$A$5:$A$604,"&gt;"&amp;($D$5-$D$7),'Stock Moves'!$A$5:$A$604,"&lt;="&amp;$D$5)=0,"Dead","OK"))))</f>
        <v/>
      </c>
      <c r="Q52" s="29">
        <f>IF(A52="","",IF(OR(P52="Out",P52="Reorder"),MAX(0,ROUNDUP(K52*(N(L52)+$D$8)+N(M52)-J52,0)),0))</f>
        <v/>
      </c>
      <c r="R52" s="29">
        <f>IF(A52="","",J52*N(E52))</f>
        <v/>
      </c>
      <c r="S52" s="33">
        <f>IF(OR(A52="",N(F52)=0),"",(F52-N(E52))/F52)</f>
        <v/>
      </c>
      <c r="T52" s="32">
        <f>IF(OR(A52="",N(R52)=0),"",IF(SUMIF($R$16:$R$55,"&gt;="&amp;R52)/SUM($R$16:$R$55)&lt;=0.8,"A",IF(SUMIF($R$16:$R$55,"&gt;="&amp;R52)/SUM($R$16:$R$55)&lt;=0.95,"B","C")))</f>
        <v/>
      </c>
    </row>
    <row r="53">
      <c r="A53" s="21" t="n"/>
      <c r="B53" s="26" t="n"/>
      <c r="C53" s="21" t="n"/>
      <c r="D53" s="21" t="n"/>
      <c r="E53" s="27" t="n"/>
      <c r="F53" s="27" t="n"/>
      <c r="G53" s="28" t="n"/>
      <c r="H53" s="29">
        <f>IF(A53="","",SUMIFS('Stock Moves'!$E$5:$E$604,'Stock Moves'!$B$5:$B$604,A53,'Stock Moves'!$D$5:$D$604,INDEX($V$12:$V$13,1),'Stock Moves'!$A$5:$A$604,"&lt;="&amp;$D$5))</f>
        <v/>
      </c>
      <c r="I53" s="29">
        <f>IF(A53="","",SUMIFS('Stock Moves'!$E$5:$E$604,'Stock Moves'!$B$5:$B$604,A53,'Stock Moves'!$D$5:$D$604,INDEX($V$12:$V$13,2),'Stock Moves'!$A$5:$A$604,"&lt;="&amp;$D$5))</f>
        <v/>
      </c>
      <c r="J53" s="25">
        <f>IF(A53="","",N(G53)+H53-I53)</f>
        <v/>
      </c>
      <c r="K53" s="30">
        <f>IF(A53="","",SUMIFS('Stock Moves'!$E$5:$E$604,'Stock Moves'!$B$5:$B$604,A53,'Stock Moves'!$D$5:$D$604,INDEX($V$12:$V$13,2),'Stock Moves'!$A$5:$A$604,"&gt;"&amp;($D$5-$D$6),'Stock Moves'!$A$5:$A$604,"&lt;="&amp;$D$5)/$D$6)</f>
        <v/>
      </c>
      <c r="L53" s="22" t="n"/>
      <c r="M53" s="28" t="n"/>
      <c r="N53" s="29">
        <f>IF(A53="","",ROUNDUP(K53*N(L53)+N(M53),0))</f>
        <v/>
      </c>
      <c r="O53" s="31">
        <f>IF(A53="","",IF(K53=0,"∞",J53/K53))</f>
        <v/>
      </c>
      <c r="P53" s="32">
        <f>IF(A53="","",IF(J53&lt;=0,"Out",IF(J53&lt;=N53,"Reorder",IF(COUNTIFS('Stock Moves'!$B$5:$B$604,A53,'Stock Moves'!$D$5:$D$604,INDEX($V$12:$V$13,2),'Stock Moves'!$A$5:$A$604,"&gt;"&amp;($D$5-$D$7),'Stock Moves'!$A$5:$A$604,"&lt;="&amp;$D$5)=0,"Dead","OK"))))</f>
        <v/>
      </c>
      <c r="Q53" s="29">
        <f>IF(A53="","",IF(OR(P53="Out",P53="Reorder"),MAX(0,ROUNDUP(K53*(N(L53)+$D$8)+N(M53)-J53,0)),0))</f>
        <v/>
      </c>
      <c r="R53" s="29">
        <f>IF(A53="","",J53*N(E53))</f>
        <v/>
      </c>
      <c r="S53" s="33">
        <f>IF(OR(A53="",N(F53)=0),"",(F53-N(E53))/F53)</f>
        <v/>
      </c>
      <c r="T53" s="32">
        <f>IF(OR(A53="",N(R53)=0),"",IF(SUMIF($R$16:$R$55,"&gt;="&amp;R53)/SUM($R$16:$R$55)&lt;=0.8,"A",IF(SUMIF($R$16:$R$55,"&gt;="&amp;R53)/SUM($R$16:$R$55)&lt;=0.95,"B","C")))</f>
        <v/>
      </c>
    </row>
    <row r="54">
      <c r="A54" s="21" t="n"/>
      <c r="B54" s="26" t="n"/>
      <c r="C54" s="21" t="n"/>
      <c r="D54" s="21" t="n"/>
      <c r="E54" s="27" t="n"/>
      <c r="F54" s="27" t="n"/>
      <c r="G54" s="28" t="n"/>
      <c r="H54" s="29">
        <f>IF(A54="","",SUMIFS('Stock Moves'!$E$5:$E$604,'Stock Moves'!$B$5:$B$604,A54,'Stock Moves'!$D$5:$D$604,INDEX($V$12:$V$13,1),'Stock Moves'!$A$5:$A$604,"&lt;="&amp;$D$5))</f>
        <v/>
      </c>
      <c r="I54" s="29">
        <f>IF(A54="","",SUMIFS('Stock Moves'!$E$5:$E$604,'Stock Moves'!$B$5:$B$604,A54,'Stock Moves'!$D$5:$D$604,INDEX($V$12:$V$13,2),'Stock Moves'!$A$5:$A$604,"&lt;="&amp;$D$5))</f>
        <v/>
      </c>
      <c r="J54" s="25">
        <f>IF(A54="","",N(G54)+H54-I54)</f>
        <v/>
      </c>
      <c r="K54" s="30">
        <f>IF(A54="","",SUMIFS('Stock Moves'!$E$5:$E$604,'Stock Moves'!$B$5:$B$604,A54,'Stock Moves'!$D$5:$D$604,INDEX($V$12:$V$13,2),'Stock Moves'!$A$5:$A$604,"&gt;"&amp;($D$5-$D$6),'Stock Moves'!$A$5:$A$604,"&lt;="&amp;$D$5)/$D$6)</f>
        <v/>
      </c>
      <c r="L54" s="22" t="n"/>
      <c r="M54" s="28" t="n"/>
      <c r="N54" s="29">
        <f>IF(A54="","",ROUNDUP(K54*N(L54)+N(M54),0))</f>
        <v/>
      </c>
      <c r="O54" s="31">
        <f>IF(A54="","",IF(K54=0,"∞",J54/K54))</f>
        <v/>
      </c>
      <c r="P54" s="32">
        <f>IF(A54="","",IF(J54&lt;=0,"Out",IF(J54&lt;=N54,"Reorder",IF(COUNTIFS('Stock Moves'!$B$5:$B$604,A54,'Stock Moves'!$D$5:$D$604,INDEX($V$12:$V$13,2),'Stock Moves'!$A$5:$A$604,"&gt;"&amp;($D$5-$D$7),'Stock Moves'!$A$5:$A$604,"&lt;="&amp;$D$5)=0,"Dead","OK"))))</f>
        <v/>
      </c>
      <c r="Q54" s="29">
        <f>IF(A54="","",IF(OR(P54="Out",P54="Reorder"),MAX(0,ROUNDUP(K54*(N(L54)+$D$8)+N(M54)-J54,0)),0))</f>
        <v/>
      </c>
      <c r="R54" s="29">
        <f>IF(A54="","",J54*N(E54))</f>
        <v/>
      </c>
      <c r="S54" s="33">
        <f>IF(OR(A54="",N(F54)=0),"",(F54-N(E54))/F54)</f>
        <v/>
      </c>
      <c r="T54" s="32">
        <f>IF(OR(A54="",N(R54)=0),"",IF(SUMIF($R$16:$R$55,"&gt;="&amp;R54)/SUM($R$16:$R$55)&lt;=0.8,"A",IF(SUMIF($R$16:$R$55,"&gt;="&amp;R54)/SUM($R$16:$R$55)&lt;=0.95,"B","C")))</f>
        <v/>
      </c>
    </row>
    <row r="55">
      <c r="A55" s="21" t="n"/>
      <c r="B55" s="26" t="n"/>
      <c r="C55" s="21" t="n"/>
      <c r="D55" s="21" t="n"/>
      <c r="E55" s="27" t="n"/>
      <c r="F55" s="27" t="n"/>
      <c r="G55" s="28" t="n"/>
      <c r="H55" s="29">
        <f>IF(A55="","",SUMIFS('Stock Moves'!$E$5:$E$604,'Stock Moves'!$B$5:$B$604,A55,'Stock Moves'!$D$5:$D$604,INDEX($V$12:$V$13,1),'Stock Moves'!$A$5:$A$604,"&lt;="&amp;$D$5))</f>
        <v/>
      </c>
      <c r="I55" s="29">
        <f>IF(A55="","",SUMIFS('Stock Moves'!$E$5:$E$604,'Stock Moves'!$B$5:$B$604,A55,'Stock Moves'!$D$5:$D$604,INDEX($V$12:$V$13,2),'Stock Moves'!$A$5:$A$604,"&lt;="&amp;$D$5))</f>
        <v/>
      </c>
      <c r="J55" s="25">
        <f>IF(A55="","",N(G55)+H55-I55)</f>
        <v/>
      </c>
      <c r="K55" s="30">
        <f>IF(A55="","",SUMIFS('Stock Moves'!$E$5:$E$604,'Stock Moves'!$B$5:$B$604,A55,'Stock Moves'!$D$5:$D$604,INDEX($V$12:$V$13,2),'Stock Moves'!$A$5:$A$604,"&gt;"&amp;($D$5-$D$6),'Stock Moves'!$A$5:$A$604,"&lt;="&amp;$D$5)/$D$6)</f>
        <v/>
      </c>
      <c r="L55" s="22" t="n"/>
      <c r="M55" s="28" t="n"/>
      <c r="N55" s="29">
        <f>IF(A55="","",ROUNDUP(K55*N(L55)+N(M55),0))</f>
        <v/>
      </c>
      <c r="O55" s="31">
        <f>IF(A55="","",IF(K55=0,"∞",J55/K55))</f>
        <v/>
      </c>
      <c r="P55" s="32">
        <f>IF(A55="","",IF(J55&lt;=0,"Out",IF(J55&lt;=N55,"Reorder",IF(COUNTIFS('Stock Moves'!$B$5:$B$604,A55,'Stock Moves'!$D$5:$D$604,INDEX($V$12:$V$13,2),'Stock Moves'!$A$5:$A$604,"&gt;"&amp;($D$5-$D$7),'Stock Moves'!$A$5:$A$604,"&lt;="&amp;$D$5)=0,"Dead","OK"))))</f>
        <v/>
      </c>
      <c r="Q55" s="29">
        <f>IF(A55="","",IF(OR(P55="Out",P55="Reorder"),MAX(0,ROUNDUP(K55*(N(L55)+$D$8)+N(M55)-J55,0)),0))</f>
        <v/>
      </c>
      <c r="R55" s="29">
        <f>IF(A55="","",J55*N(E55))</f>
        <v/>
      </c>
      <c r="S55" s="33">
        <f>IF(OR(A55="",N(F55)=0),"",(F55-N(E55))/F55)</f>
        <v/>
      </c>
      <c r="T55" s="32">
        <f>IF(OR(A55="",N(R55)=0),"",IF(SUMIF($R$16:$R$55,"&gt;="&amp;R55)/SUM($R$16:$R$55)&lt;=0.8,"A",IF(SUMIF($R$16:$R$55,"&gt;="&amp;R55)/SUM($R$16:$R$55)&lt;=0.95,"B","C")))</f>
        <v/>
      </c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F5:H5"/>
    <mergeCell ref="A4:D4"/>
    <mergeCell ref="L5:N5"/>
    <mergeCell ref="F8:H8"/>
    <mergeCell ref="L8:N8"/>
    <mergeCell ref="L4:N4"/>
    <mergeCell ref="A1:T1"/>
    <mergeCell ref="A5:C5"/>
    <mergeCell ref="A8:C8"/>
    <mergeCell ref="I5:K5"/>
    <mergeCell ref="I8:K8"/>
    <mergeCell ref="I4:K4"/>
    <mergeCell ref="A3:T3"/>
    <mergeCell ref="F4:H4"/>
    <mergeCell ref="A14:T14"/>
    <mergeCell ref="F11:N11"/>
    <mergeCell ref="L7:N7"/>
    <mergeCell ref="F10:N10"/>
    <mergeCell ref="A6:C6"/>
    <mergeCell ref="F7:H7"/>
    <mergeCell ref="A7:C7"/>
    <mergeCell ref="I7:K7"/>
  </mergeCells>
  <conditionalFormatting sqref="P16:P55">
    <cfRule type="expression" priority="1" dxfId="0">
      <formula>OR($P16="Out",$P16="Reorder")</formula>
    </cfRule>
    <cfRule type="expression" priority="2" dxfId="1">
      <formula>$P16="Dead"</formula>
    </cfRule>
    <cfRule type="expression" priority="3" dxfId="2">
      <formula>$P16="OK"</formula>
    </cfRule>
  </conditionalFormatting>
  <conditionalFormatting sqref="T16:T55">
    <cfRule type="expression" priority="4" dxfId="3">
      <formula>$T16="A"</formula>
    </cfRule>
  </conditionalFormatting>
  <conditionalFormatting sqref="R16:R55">
    <cfRule type="dataBar" priority="5">
      <dataBar showValue="1">
        <cfvo type="num" val="0"/>
        <cfvo type="max"/>
        <color rgb="000EA5E9"/>
      </dataBar>
    </cfRule>
  </conditionalFormatting>
  <dataValidations count="8">
    <dataValidation sqref="D5" showDropDown="0" showInputMessage="0" showErrorMessage="1" allowBlank="1" errorTitle="Sheetaky" error="Enter a valid date" type="date" operator="greaterThan">
      <formula1>1</formula1>
    </dataValidation>
    <dataValidation sqref="D6" showDropDown="0" showInputMessage="0" showErrorMessage="1" allowBlank="1" errorTitle="Sheetaky" error="Enter a number between 7 and 180" type="whole" operator="between">
      <formula1>7</formula1>
      <formula2>180</formula2>
    </dataValidation>
    <dataValidation sqref="D7" showDropDown="0" showInputMessage="0" showErrorMessage="1" allowBlank="1" errorTitle="Sheetaky" error="Enter a number between 14 and 365" type="whole" operator="between">
      <formula1>14</formula1>
      <formula2>365</formula2>
    </dataValidation>
    <dataValidation sqref="D8" showDropDown="0" showInputMessage="0" showErrorMessage="1" allowBlank="1" errorTitle="Sheetaky" error="Enter a number between 1 and 180" type="whole" operator="between">
      <formula1>1</formula1>
      <formula2>180</formula2>
    </dataValidation>
    <dataValidation sqref="C16:C55" showDropDown="0" showInputMessage="0" showErrorMessage="1" allowBlank="1" errorTitle="Sheetaky" error="Pick a value from the list" type="list">
      <formula1>=$V$5:$V$9</formula1>
    </dataValidation>
    <dataValidation sqref="E16:F55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G16:G55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L16:M55" showDropDown="0" showInputMessage="0" showErrorMessage="1" allowBlank="1" errorTitle="Sheetaky" error="Enter a number between 0 and 100000000" type="decimal" operator="between">
      <formula1>0</formula1>
      <formula2>100000000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G604"/>
  <sheetViews>
    <sheetView showGridLines="0" rightToLeft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4" customWidth="1" min="3" max="3"/>
    <col width="10" customWidth="1" min="4" max="4"/>
    <col width="10" customWidth="1" min="5" max="5"/>
    <col width="11" customWidth="1" min="6" max="6"/>
    <col width="30" customWidth="1" min="7" max="7"/>
  </cols>
  <sheetData>
    <row r="1" ht="36" customHeight="1">
      <c r="A1" s="34" t="inlineStr">
        <is>
          <t>Stock Moves: Receipts and Sales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5" t="inlineStr">
        <is>
          <t>Log every receipt and sale with its date; the items sheet updates automatically</t>
        </is>
      </c>
      <c r="B2" s="36" t="n"/>
      <c r="C2" s="36" t="n"/>
      <c r="D2" s="36" t="n"/>
      <c r="E2" s="36" t="n"/>
      <c r="F2" s="36" t="n"/>
      <c r="G2" s="36" t="n"/>
    </row>
    <row r="3"/>
    <row r="4" ht="30" customHeight="1">
      <c r="A4" s="12" t="inlineStr">
        <is>
          <t>Date</t>
        </is>
      </c>
      <c r="B4" s="12" t="inlineStr">
        <is>
          <t>SKU</t>
        </is>
      </c>
      <c r="C4" s="12" t="inlineStr">
        <is>
          <t>Item name</t>
        </is>
      </c>
      <c r="D4" s="12" t="inlineStr">
        <is>
          <t>Type</t>
        </is>
      </c>
      <c r="E4" s="12" t="inlineStr">
        <is>
          <t>Qty</t>
        </is>
      </c>
      <c r="F4" s="12" t="inlineStr">
        <is>
          <t>Unit price</t>
        </is>
      </c>
      <c r="G4" s="12" t="inlineStr">
        <is>
          <t>Note</t>
        </is>
      </c>
    </row>
    <row r="5">
      <c r="A5" s="37" t="n">
        <v>46246</v>
      </c>
      <c r="B5" s="21" t="inlineStr">
        <is>
          <t>CB-025</t>
        </is>
      </c>
      <c r="C5" s="32">
        <f>IF(B5="","",IFERROR(INDEX('Inventory'!$B$16:$B$55,MATCH(B5,'Inventory'!$A$16:$A$55,0)),"?"))</f>
        <v/>
      </c>
      <c r="D5" s="21" t="inlineStr">
        <is>
          <t>Out</t>
        </is>
      </c>
      <c r="E5" s="28" t="n">
        <v>1</v>
      </c>
      <c r="F5" s="27" t="n">
        <v>265</v>
      </c>
      <c r="G5" s="21" t="n"/>
    </row>
    <row r="6">
      <c r="A6" s="37" t="n">
        <v>46246</v>
      </c>
      <c r="B6" s="21" t="inlineStr">
        <is>
          <t>CB-040</t>
        </is>
      </c>
      <c r="C6" s="32">
        <f>IF(B6="","",IFERROR(INDEX('Inventory'!$B$16:$B$55,MATCH(B6,'Inventory'!$A$16:$A$55,0)),"?"))</f>
        <v/>
      </c>
      <c r="D6" s="21" t="inlineStr">
        <is>
          <t>Out</t>
        </is>
      </c>
      <c r="E6" s="28" t="n">
        <v>1</v>
      </c>
      <c r="F6" s="27" t="n">
        <v>410</v>
      </c>
      <c r="G6" s="21" t="n"/>
    </row>
    <row r="7">
      <c r="A7" s="37" t="n">
        <v>46246</v>
      </c>
      <c r="B7" s="21" t="inlineStr">
        <is>
          <t>CB-060</t>
        </is>
      </c>
      <c r="C7" s="32">
        <f>IF(B7="","",IFERROR(INDEX('Inventory'!$B$16:$B$55,MATCH(B7,'Inventory'!$A$16:$A$55,0)),"?"))</f>
        <v/>
      </c>
      <c r="D7" s="21" t="inlineStr">
        <is>
          <t>Out</t>
        </is>
      </c>
      <c r="E7" s="28" t="n">
        <v>1</v>
      </c>
      <c r="F7" s="27" t="n">
        <v>600</v>
      </c>
      <c r="G7" s="21" t="n"/>
    </row>
    <row r="8">
      <c r="A8" s="37" t="n">
        <v>46246</v>
      </c>
      <c r="B8" s="21" t="inlineStr">
        <is>
          <t>BR-016</t>
        </is>
      </c>
      <c r="C8" s="32">
        <f>IF(B8="","",IFERROR(INDEX('Inventory'!$B$16:$B$55,MATCH(B8,'Inventory'!$A$16:$A$55,0)),"?"))</f>
        <v/>
      </c>
      <c r="D8" s="21" t="inlineStr">
        <is>
          <t>Out</t>
        </is>
      </c>
      <c r="E8" s="28" t="n">
        <v>22</v>
      </c>
      <c r="F8" s="27" t="n">
        <v>22</v>
      </c>
      <c r="G8" s="21" t="n"/>
    </row>
    <row r="9">
      <c r="A9" s="37" t="n">
        <v>46246</v>
      </c>
      <c r="B9" s="21" t="inlineStr">
        <is>
          <t>BR-032</t>
        </is>
      </c>
      <c r="C9" s="32">
        <f>IF(B9="","",IFERROR(INDEX('Inventory'!$B$16:$B$55,MATCH(B9,'Inventory'!$A$16:$A$55,0)),"?"))</f>
        <v/>
      </c>
      <c r="D9" s="21" t="inlineStr">
        <is>
          <t>Out</t>
        </is>
      </c>
      <c r="E9" s="28" t="n">
        <v>14</v>
      </c>
      <c r="F9" s="27" t="n">
        <v>27</v>
      </c>
      <c r="G9" s="21" t="n"/>
    </row>
    <row r="10">
      <c r="A10" s="37" t="n">
        <v>46246</v>
      </c>
      <c r="B10" s="21" t="inlineStr">
        <is>
          <t>BR-063</t>
        </is>
      </c>
      <c r="C10" s="32">
        <f>IF(B10="","",IFERROR(INDEX('Inventory'!$B$16:$B$55,MATCH(B10,'Inventory'!$A$16:$A$55,0)),"?"))</f>
        <v/>
      </c>
      <c r="D10" s="21" t="inlineStr">
        <is>
          <t>Out</t>
        </is>
      </c>
      <c r="E10" s="28" t="n">
        <v>1</v>
      </c>
      <c r="F10" s="27" t="n">
        <v>165</v>
      </c>
      <c r="G10" s="21" t="n"/>
    </row>
    <row r="11">
      <c r="A11" s="37" t="n">
        <v>46246</v>
      </c>
      <c r="B11" s="21" t="inlineStr">
        <is>
          <t>RC-040</t>
        </is>
      </c>
      <c r="C11" s="32">
        <f>IF(B11="","",IFERROR(INDEX('Inventory'!$B$16:$B$55,MATCH(B11,'Inventory'!$A$16:$A$55,0)),"?"))</f>
        <v/>
      </c>
      <c r="D11" s="21" t="inlineStr">
        <is>
          <t>Out</t>
        </is>
      </c>
      <c r="E11" s="28" t="n">
        <v>1</v>
      </c>
      <c r="F11" s="27" t="n">
        <v>140</v>
      </c>
      <c r="G11" s="21" t="n"/>
    </row>
    <row r="12">
      <c r="A12" s="37" t="n">
        <v>46246</v>
      </c>
      <c r="B12" s="21" t="inlineStr">
        <is>
          <t>LD-009</t>
        </is>
      </c>
      <c r="C12" s="32">
        <f>IF(B12="","",IFERROR(INDEX('Inventory'!$B$16:$B$55,MATCH(B12,'Inventory'!$A$16:$A$55,0)),"?"))</f>
        <v/>
      </c>
      <c r="D12" s="21" t="inlineStr">
        <is>
          <t>Out</t>
        </is>
      </c>
      <c r="E12" s="28" t="n">
        <v>55</v>
      </c>
      <c r="F12" s="27" t="n">
        <v>7</v>
      </c>
      <c r="G12" s="21" t="n"/>
    </row>
    <row r="13">
      <c r="A13" s="37" t="n">
        <v>46246</v>
      </c>
      <c r="B13" s="21" t="inlineStr">
        <is>
          <t>LD-018</t>
        </is>
      </c>
      <c r="C13" s="32">
        <f>IF(B13="","",IFERROR(INDEX('Inventory'!$B$16:$B$55,MATCH(B13,'Inventory'!$A$16:$A$55,0)),"?"))</f>
        <v/>
      </c>
      <c r="D13" s="21" t="inlineStr">
        <is>
          <t>Out</t>
        </is>
      </c>
      <c r="E13" s="28" t="n">
        <v>20</v>
      </c>
      <c r="F13" s="27" t="n">
        <v>28</v>
      </c>
      <c r="G13" s="21" t="n"/>
    </row>
    <row r="14">
      <c r="A14" s="37" t="n">
        <v>46246</v>
      </c>
      <c r="B14" s="21" t="inlineStr">
        <is>
          <t>LD-050</t>
        </is>
      </c>
      <c r="C14" s="32">
        <f>IF(B14="","",IFERROR(INDEX('Inventory'!$B$16:$B$55,MATCH(B14,'Inventory'!$A$16:$A$55,0)),"?"))</f>
        <v/>
      </c>
      <c r="D14" s="21" t="inlineStr">
        <is>
          <t>Out</t>
        </is>
      </c>
      <c r="E14" s="28" t="n">
        <v>1</v>
      </c>
      <c r="F14" s="27" t="n">
        <v>75</v>
      </c>
      <c r="G14" s="21" t="n"/>
    </row>
    <row r="15">
      <c r="A15" s="37" t="n">
        <v>46246</v>
      </c>
      <c r="B15" s="21" t="inlineStr">
        <is>
          <t>SW-001</t>
        </is>
      </c>
      <c r="C15" s="32">
        <f>IF(B15="","",IFERROR(INDEX('Inventory'!$B$16:$B$55,MATCH(B15,'Inventory'!$A$16:$A$55,0)),"?"))</f>
        <v/>
      </c>
      <c r="D15" s="21" t="inlineStr">
        <is>
          <t>Out</t>
        </is>
      </c>
      <c r="E15" s="28" t="n">
        <v>38</v>
      </c>
      <c r="F15" s="27" t="n">
        <v>9</v>
      </c>
      <c r="G15" s="21" t="n"/>
    </row>
    <row r="16">
      <c r="A16" s="37" t="n">
        <v>46246</v>
      </c>
      <c r="B16" s="21" t="inlineStr">
        <is>
          <t>SW-002</t>
        </is>
      </c>
      <c r="C16" s="32">
        <f>IF(B16="","",IFERROR(INDEX('Inventory'!$B$16:$B$55,MATCH(B16,'Inventory'!$A$16:$A$55,0)),"?"))</f>
        <v/>
      </c>
      <c r="D16" s="21" t="inlineStr">
        <is>
          <t>Out</t>
        </is>
      </c>
      <c r="E16" s="28" t="n">
        <v>27</v>
      </c>
      <c r="F16" s="27" t="n">
        <v>12</v>
      </c>
      <c r="G16" s="21" t="n"/>
    </row>
    <row r="17">
      <c r="A17" s="37" t="n">
        <v>46246</v>
      </c>
      <c r="B17" s="21" t="inlineStr">
        <is>
          <t>AC-001</t>
        </is>
      </c>
      <c r="C17" s="32">
        <f>IF(B17="","",IFERROR(INDEX('Inventory'!$B$16:$B$55,MATCH(B17,'Inventory'!$A$16:$A$55,0)),"?"))</f>
        <v/>
      </c>
      <c r="D17" s="21" t="inlineStr">
        <is>
          <t>Out</t>
        </is>
      </c>
      <c r="E17" s="28" t="n">
        <v>22</v>
      </c>
      <c r="F17" s="27" t="n">
        <v>4.5</v>
      </c>
      <c r="G17" s="21" t="n"/>
    </row>
    <row r="18">
      <c r="A18" s="37" t="n">
        <v>46246</v>
      </c>
      <c r="B18" s="21" t="inlineStr">
        <is>
          <t>AC-002</t>
        </is>
      </c>
      <c r="C18" s="32">
        <f>IF(B18="","",IFERROR(INDEX('Inventory'!$B$16:$B$55,MATCH(B18,'Inventory'!$A$16:$A$55,0)),"?"))</f>
        <v/>
      </c>
      <c r="D18" s="21" t="inlineStr">
        <is>
          <t>Out</t>
        </is>
      </c>
      <c r="E18" s="28" t="n">
        <v>20</v>
      </c>
      <c r="F18" s="27" t="n">
        <v>5</v>
      </c>
      <c r="G18" s="21" t="n"/>
    </row>
    <row r="19">
      <c r="A19" s="37" t="n">
        <v>46246</v>
      </c>
      <c r="B19" s="21" t="inlineStr">
        <is>
          <t>AC-003</t>
        </is>
      </c>
      <c r="C19" s="32">
        <f>IF(B19="","",IFERROR(INDEX('Inventory'!$B$16:$B$55,MATCH(B19,'Inventory'!$A$16:$A$55,0)),"?"))</f>
        <v/>
      </c>
      <c r="D19" s="21" t="inlineStr">
        <is>
          <t>Out</t>
        </is>
      </c>
      <c r="E19" s="28" t="n">
        <v>8</v>
      </c>
      <c r="F19" s="27" t="n">
        <v>3</v>
      </c>
      <c r="G19" s="21" t="n"/>
    </row>
    <row r="20">
      <c r="A20" s="37" t="n">
        <v>46246</v>
      </c>
      <c r="B20" s="21" t="inlineStr">
        <is>
          <t>AC-004</t>
        </is>
      </c>
      <c r="C20" s="32">
        <f>IF(B20="","",IFERROR(INDEX('Inventory'!$B$16:$B$55,MATCH(B20,'Inventory'!$A$16:$A$55,0)),"?"))</f>
        <v/>
      </c>
      <c r="D20" s="21" t="inlineStr">
        <is>
          <t>Out</t>
        </is>
      </c>
      <c r="E20" s="28" t="n">
        <v>13</v>
      </c>
      <c r="F20" s="27" t="n">
        <v>3.5</v>
      </c>
      <c r="G20" s="21" t="n"/>
    </row>
    <row r="21">
      <c r="A21" s="37" t="n">
        <v>46246</v>
      </c>
      <c r="B21" s="21" t="inlineStr">
        <is>
          <t>TL-001</t>
        </is>
      </c>
      <c r="C21" s="32">
        <f>IF(B21="","",IFERROR(INDEX('Inventory'!$B$16:$B$55,MATCH(B21,'Inventory'!$A$16:$A$55,0)),"?"))</f>
        <v/>
      </c>
      <c r="D21" s="21" t="inlineStr">
        <is>
          <t>Out</t>
        </is>
      </c>
      <c r="E21" s="28" t="n">
        <v>1</v>
      </c>
      <c r="F21" s="27" t="n">
        <v>45</v>
      </c>
      <c r="G21" s="21" t="n"/>
    </row>
    <row r="22">
      <c r="A22" s="37" t="n">
        <v>46246</v>
      </c>
      <c r="B22" s="21" t="inlineStr">
        <is>
          <t>TL-003</t>
        </is>
      </c>
      <c r="C22" s="32">
        <f>IF(B22="","",IFERROR(INDEX('Inventory'!$B$16:$B$55,MATCH(B22,'Inventory'!$A$16:$A$55,0)),"?"))</f>
        <v/>
      </c>
      <c r="D22" s="21" t="inlineStr">
        <is>
          <t>Out</t>
        </is>
      </c>
      <c r="E22" s="28" t="n">
        <v>1</v>
      </c>
      <c r="F22" s="27" t="n">
        <v>55</v>
      </c>
      <c r="G22" s="21" t="n"/>
    </row>
    <row r="23">
      <c r="A23" s="37" t="n">
        <v>46253</v>
      </c>
      <c r="B23" s="21" t="inlineStr">
        <is>
          <t>CB-025</t>
        </is>
      </c>
      <c r="C23" s="32">
        <f>IF(B23="","",IFERROR(INDEX('Inventory'!$B$16:$B$55,MATCH(B23,'Inventory'!$A$16:$A$55,0)),"?"))</f>
        <v/>
      </c>
      <c r="D23" s="21" t="inlineStr">
        <is>
          <t>Out</t>
        </is>
      </c>
      <c r="E23" s="28" t="n">
        <v>1</v>
      </c>
      <c r="F23" s="27" t="n">
        <v>265</v>
      </c>
      <c r="G23" s="21" t="n"/>
    </row>
    <row r="24">
      <c r="A24" s="37" t="n">
        <v>46253</v>
      </c>
      <c r="B24" s="21" t="inlineStr">
        <is>
          <t>CB-040</t>
        </is>
      </c>
      <c r="C24" s="32">
        <f>IF(B24="","",IFERROR(INDEX('Inventory'!$B$16:$B$55,MATCH(B24,'Inventory'!$A$16:$A$55,0)),"?"))</f>
        <v/>
      </c>
      <c r="D24" s="21" t="inlineStr">
        <is>
          <t>Out</t>
        </is>
      </c>
      <c r="E24" s="28" t="n">
        <v>1</v>
      </c>
      <c r="F24" s="27" t="n">
        <v>410</v>
      </c>
      <c r="G24" s="21" t="n"/>
    </row>
    <row r="25">
      <c r="A25" s="37" t="n">
        <v>46253</v>
      </c>
      <c r="B25" s="21" t="inlineStr">
        <is>
          <t>CB-060</t>
        </is>
      </c>
      <c r="C25" s="32">
        <f>IF(B25="","",IFERROR(INDEX('Inventory'!$B$16:$B$55,MATCH(B25,'Inventory'!$A$16:$A$55,0)),"?"))</f>
        <v/>
      </c>
      <c r="D25" s="21" t="inlineStr">
        <is>
          <t>Out</t>
        </is>
      </c>
      <c r="E25" s="28" t="n">
        <v>1</v>
      </c>
      <c r="F25" s="27" t="n">
        <v>600</v>
      </c>
      <c r="G25" s="21" t="n"/>
    </row>
    <row r="26">
      <c r="A26" s="37" t="n">
        <v>46253</v>
      </c>
      <c r="B26" s="21" t="inlineStr">
        <is>
          <t>BR-016</t>
        </is>
      </c>
      <c r="C26" s="32">
        <f>IF(B26="","",IFERROR(INDEX('Inventory'!$B$16:$B$55,MATCH(B26,'Inventory'!$A$16:$A$55,0)),"?"))</f>
        <v/>
      </c>
      <c r="D26" s="21" t="inlineStr">
        <is>
          <t>Out</t>
        </is>
      </c>
      <c r="E26" s="28" t="n">
        <v>23</v>
      </c>
      <c r="F26" s="27" t="n">
        <v>22</v>
      </c>
      <c r="G26" s="21" t="n"/>
    </row>
    <row r="27">
      <c r="A27" s="37" t="n">
        <v>46253</v>
      </c>
      <c r="B27" s="21" t="inlineStr">
        <is>
          <t>BR-032</t>
        </is>
      </c>
      <c r="C27" s="32">
        <f>IF(B27="","",IFERROR(INDEX('Inventory'!$B$16:$B$55,MATCH(B27,'Inventory'!$A$16:$A$55,0)),"?"))</f>
        <v/>
      </c>
      <c r="D27" s="21" t="inlineStr">
        <is>
          <t>Out</t>
        </is>
      </c>
      <c r="E27" s="28" t="n">
        <v>17</v>
      </c>
      <c r="F27" s="27" t="n">
        <v>27</v>
      </c>
      <c r="G27" s="21" t="n"/>
    </row>
    <row r="28">
      <c r="A28" s="37" t="n">
        <v>46253</v>
      </c>
      <c r="B28" s="21" t="inlineStr">
        <is>
          <t>BR-063</t>
        </is>
      </c>
      <c r="C28" s="32">
        <f>IF(B28="","",IFERROR(INDEX('Inventory'!$B$16:$B$55,MATCH(B28,'Inventory'!$A$16:$A$55,0)),"?"))</f>
        <v/>
      </c>
      <c r="D28" s="21" t="inlineStr">
        <is>
          <t>Out</t>
        </is>
      </c>
      <c r="E28" s="28" t="n">
        <v>1</v>
      </c>
      <c r="F28" s="27" t="n">
        <v>165</v>
      </c>
      <c r="G28" s="21" t="n"/>
    </row>
    <row r="29">
      <c r="A29" s="37" t="n">
        <v>46253</v>
      </c>
      <c r="B29" s="21" t="inlineStr">
        <is>
          <t>RC-040</t>
        </is>
      </c>
      <c r="C29" s="32">
        <f>IF(B29="","",IFERROR(INDEX('Inventory'!$B$16:$B$55,MATCH(B29,'Inventory'!$A$16:$A$55,0)),"?"))</f>
        <v/>
      </c>
      <c r="D29" s="21" t="inlineStr">
        <is>
          <t>Out</t>
        </is>
      </c>
      <c r="E29" s="28" t="n">
        <v>1</v>
      </c>
      <c r="F29" s="27" t="n">
        <v>140</v>
      </c>
      <c r="G29" s="21" t="n"/>
    </row>
    <row r="30">
      <c r="A30" s="37" t="n">
        <v>46253</v>
      </c>
      <c r="B30" s="21" t="inlineStr">
        <is>
          <t>LD-009</t>
        </is>
      </c>
      <c r="C30" s="32">
        <f>IF(B30="","",IFERROR(INDEX('Inventory'!$B$16:$B$55,MATCH(B30,'Inventory'!$A$16:$A$55,0)),"?"))</f>
        <v/>
      </c>
      <c r="D30" s="21" t="inlineStr">
        <is>
          <t>Out</t>
        </is>
      </c>
      <c r="E30" s="28" t="n">
        <v>69</v>
      </c>
      <c r="F30" s="27" t="n">
        <v>7</v>
      </c>
      <c r="G30" s="21" t="n"/>
    </row>
    <row r="31">
      <c r="A31" s="37" t="n">
        <v>46253</v>
      </c>
      <c r="B31" s="21" t="inlineStr">
        <is>
          <t>LD-018</t>
        </is>
      </c>
      <c r="C31" s="32">
        <f>IF(B31="","",IFERROR(INDEX('Inventory'!$B$16:$B$55,MATCH(B31,'Inventory'!$A$16:$A$55,0)),"?"))</f>
        <v/>
      </c>
      <c r="D31" s="21" t="inlineStr">
        <is>
          <t>Out</t>
        </is>
      </c>
      <c r="E31" s="28" t="n">
        <v>15</v>
      </c>
      <c r="F31" s="27" t="n">
        <v>28</v>
      </c>
      <c r="G31" s="21" t="n"/>
    </row>
    <row r="32">
      <c r="A32" s="37" t="n">
        <v>46253</v>
      </c>
      <c r="B32" s="21" t="inlineStr">
        <is>
          <t>LD-050</t>
        </is>
      </c>
      <c r="C32" s="32">
        <f>IF(B32="","",IFERROR(INDEX('Inventory'!$B$16:$B$55,MATCH(B32,'Inventory'!$A$16:$A$55,0)),"?"))</f>
        <v/>
      </c>
      <c r="D32" s="21" t="inlineStr">
        <is>
          <t>Out</t>
        </is>
      </c>
      <c r="E32" s="28" t="n">
        <v>1</v>
      </c>
      <c r="F32" s="27" t="n">
        <v>75</v>
      </c>
      <c r="G32" s="21" t="n"/>
    </row>
    <row r="33">
      <c r="A33" s="37" t="n">
        <v>46253</v>
      </c>
      <c r="B33" s="21" t="inlineStr">
        <is>
          <t>SW-001</t>
        </is>
      </c>
      <c r="C33" s="32">
        <f>IF(B33="","",IFERROR(INDEX('Inventory'!$B$16:$B$55,MATCH(B33,'Inventory'!$A$16:$A$55,0)),"?"))</f>
        <v/>
      </c>
      <c r="D33" s="21" t="inlineStr">
        <is>
          <t>Out</t>
        </is>
      </c>
      <c r="E33" s="28" t="n">
        <v>34</v>
      </c>
      <c r="F33" s="27" t="n">
        <v>9</v>
      </c>
      <c r="G33" s="21" t="n"/>
    </row>
    <row r="34">
      <c r="A34" s="37" t="n">
        <v>46253</v>
      </c>
      <c r="B34" s="21" t="inlineStr">
        <is>
          <t>SW-002</t>
        </is>
      </c>
      <c r="C34" s="32">
        <f>IF(B34="","",IFERROR(INDEX('Inventory'!$B$16:$B$55,MATCH(B34,'Inventory'!$A$16:$A$55,0)),"?"))</f>
        <v/>
      </c>
      <c r="D34" s="21" t="inlineStr">
        <is>
          <t>Out</t>
        </is>
      </c>
      <c r="E34" s="28" t="n">
        <v>33</v>
      </c>
      <c r="F34" s="27" t="n">
        <v>12</v>
      </c>
      <c r="G34" s="21" t="n"/>
    </row>
    <row r="35">
      <c r="A35" s="37" t="n">
        <v>46253</v>
      </c>
      <c r="B35" s="21" t="inlineStr">
        <is>
          <t>AC-001</t>
        </is>
      </c>
      <c r="C35" s="32">
        <f>IF(B35="","",IFERROR(INDEX('Inventory'!$B$16:$B$55,MATCH(B35,'Inventory'!$A$16:$A$55,0)),"?"))</f>
        <v/>
      </c>
      <c r="D35" s="21" t="inlineStr">
        <is>
          <t>Out</t>
        </is>
      </c>
      <c r="E35" s="28" t="n">
        <v>20</v>
      </c>
      <c r="F35" s="27" t="n">
        <v>4.5</v>
      </c>
      <c r="G35" s="21" t="n"/>
    </row>
    <row r="36">
      <c r="A36" s="37" t="n">
        <v>46253</v>
      </c>
      <c r="B36" s="21" t="inlineStr">
        <is>
          <t>AC-002</t>
        </is>
      </c>
      <c r="C36" s="32">
        <f>IF(B36="","",IFERROR(INDEX('Inventory'!$B$16:$B$55,MATCH(B36,'Inventory'!$A$16:$A$55,0)),"?"))</f>
        <v/>
      </c>
      <c r="D36" s="21" t="inlineStr">
        <is>
          <t>Out</t>
        </is>
      </c>
      <c r="E36" s="28" t="n">
        <v>19</v>
      </c>
      <c r="F36" s="27" t="n">
        <v>5</v>
      </c>
      <c r="G36" s="21" t="n"/>
    </row>
    <row r="37">
      <c r="A37" s="37" t="n">
        <v>46253</v>
      </c>
      <c r="B37" s="21" t="inlineStr">
        <is>
          <t>AC-003</t>
        </is>
      </c>
      <c r="C37" s="32">
        <f>IF(B37="","",IFERROR(INDEX('Inventory'!$B$16:$B$55,MATCH(B37,'Inventory'!$A$16:$A$55,0)),"?"))</f>
        <v/>
      </c>
      <c r="D37" s="21" t="inlineStr">
        <is>
          <t>Out</t>
        </is>
      </c>
      <c r="E37" s="28" t="n">
        <v>9</v>
      </c>
      <c r="F37" s="27" t="n">
        <v>3</v>
      </c>
      <c r="G37" s="21" t="n"/>
    </row>
    <row r="38">
      <c r="A38" s="37" t="n">
        <v>46253</v>
      </c>
      <c r="B38" s="21" t="inlineStr">
        <is>
          <t>AC-004</t>
        </is>
      </c>
      <c r="C38" s="32">
        <f>IF(B38="","",IFERROR(INDEX('Inventory'!$B$16:$B$55,MATCH(B38,'Inventory'!$A$16:$A$55,0)),"?"))</f>
        <v/>
      </c>
      <c r="D38" s="21" t="inlineStr">
        <is>
          <t>Out</t>
        </is>
      </c>
      <c r="E38" s="28" t="n">
        <v>17</v>
      </c>
      <c r="F38" s="27" t="n">
        <v>3.5</v>
      </c>
      <c r="G38" s="21" t="n"/>
    </row>
    <row r="39">
      <c r="A39" s="37" t="n">
        <v>46253</v>
      </c>
      <c r="B39" s="21" t="inlineStr">
        <is>
          <t>TL-002</t>
        </is>
      </c>
      <c r="C39" s="32">
        <f>IF(B39="","",IFERROR(INDEX('Inventory'!$B$16:$B$55,MATCH(B39,'Inventory'!$A$16:$A$55,0)),"?"))</f>
        <v/>
      </c>
      <c r="D39" s="21" t="inlineStr">
        <is>
          <t>Out</t>
        </is>
      </c>
      <c r="E39" s="28" t="n">
        <v>1</v>
      </c>
      <c r="F39" s="27" t="n">
        <v>99</v>
      </c>
      <c r="G39" s="21" t="n"/>
    </row>
    <row r="40">
      <c r="A40" s="37" t="n">
        <v>46253</v>
      </c>
      <c r="B40" s="21" t="inlineStr">
        <is>
          <t>TL-003</t>
        </is>
      </c>
      <c r="C40" s="32">
        <f>IF(B40="","",IFERROR(INDEX('Inventory'!$B$16:$B$55,MATCH(B40,'Inventory'!$A$16:$A$55,0)),"?"))</f>
        <v/>
      </c>
      <c r="D40" s="21" t="inlineStr">
        <is>
          <t>Out</t>
        </is>
      </c>
      <c r="E40" s="28" t="n">
        <v>1</v>
      </c>
      <c r="F40" s="27" t="n">
        <v>55</v>
      </c>
      <c r="G40" s="21" t="n"/>
    </row>
    <row r="41">
      <c r="A41" s="37" t="n">
        <v>46256</v>
      </c>
      <c r="B41" s="21" t="inlineStr">
        <is>
          <t>AC-002</t>
        </is>
      </c>
      <c r="C41" s="32">
        <f>IF(B41="","",IFERROR(INDEX('Inventory'!$B$16:$B$55,MATCH(B41,'Inventory'!$A$16:$A$55,0)),"?"))</f>
        <v/>
      </c>
      <c r="D41" s="21" t="inlineStr">
        <is>
          <t>In</t>
        </is>
      </c>
      <c r="E41" s="28" t="n">
        <v>112</v>
      </c>
      <c r="F41" s="27" t="n">
        <v>2.2</v>
      </c>
      <c r="G41" s="21" t="n"/>
    </row>
    <row r="42">
      <c r="A42" s="37" t="n">
        <v>46256</v>
      </c>
      <c r="B42" s="21" t="inlineStr">
        <is>
          <t>AC-004</t>
        </is>
      </c>
      <c r="C42" s="32">
        <f>IF(B42="","",IFERROR(INDEX('Inventory'!$B$16:$B$55,MATCH(B42,'Inventory'!$A$16:$A$55,0)),"?"))</f>
        <v/>
      </c>
      <c r="D42" s="21" t="inlineStr">
        <is>
          <t>In</t>
        </is>
      </c>
      <c r="E42" s="28" t="n">
        <v>75</v>
      </c>
      <c r="F42" s="27" t="n">
        <v>1.5</v>
      </c>
      <c r="G42" s="21" t="n"/>
    </row>
    <row r="43">
      <c r="A43" s="37" t="n">
        <v>46258</v>
      </c>
      <c r="B43" s="21" t="inlineStr">
        <is>
          <t>SW-002</t>
        </is>
      </c>
      <c r="C43" s="32">
        <f>IF(B43="","",IFERROR(INDEX('Inventory'!$B$16:$B$55,MATCH(B43,'Inventory'!$A$16:$A$55,0)),"?"))</f>
        <v/>
      </c>
      <c r="D43" s="21" t="inlineStr">
        <is>
          <t>In</t>
        </is>
      </c>
      <c r="E43" s="28" t="n">
        <v>95</v>
      </c>
      <c r="F43" s="27" t="n">
        <v>6</v>
      </c>
      <c r="G43" s="21" t="n"/>
    </row>
    <row r="44">
      <c r="A44" s="37" t="n">
        <v>46260</v>
      </c>
      <c r="B44" s="21" t="inlineStr">
        <is>
          <t>CB-025</t>
        </is>
      </c>
      <c r="C44" s="32">
        <f>IF(B44="","",IFERROR(INDEX('Inventory'!$B$16:$B$55,MATCH(B44,'Inventory'!$A$16:$A$55,0)),"?"))</f>
        <v/>
      </c>
      <c r="D44" s="21" t="inlineStr">
        <is>
          <t>Out</t>
        </is>
      </c>
      <c r="E44" s="28" t="n">
        <v>1</v>
      </c>
      <c r="F44" s="27" t="n">
        <v>265</v>
      </c>
      <c r="G44" s="21" t="n"/>
    </row>
    <row r="45">
      <c r="A45" s="37" t="n">
        <v>46260</v>
      </c>
      <c r="B45" s="21" t="inlineStr">
        <is>
          <t>CB-040</t>
        </is>
      </c>
      <c r="C45" s="32">
        <f>IF(B45="","",IFERROR(INDEX('Inventory'!$B$16:$B$55,MATCH(B45,'Inventory'!$A$16:$A$55,0)),"?"))</f>
        <v/>
      </c>
      <c r="D45" s="21" t="inlineStr">
        <is>
          <t>Out</t>
        </is>
      </c>
      <c r="E45" s="28" t="n">
        <v>1</v>
      </c>
      <c r="F45" s="27" t="n">
        <v>410</v>
      </c>
      <c r="G45" s="21" t="n"/>
    </row>
    <row r="46">
      <c r="A46" s="37" t="n">
        <v>46260</v>
      </c>
      <c r="B46" s="21" t="inlineStr">
        <is>
          <t>CB-060</t>
        </is>
      </c>
      <c r="C46" s="32">
        <f>IF(B46="","",IFERROR(INDEX('Inventory'!$B$16:$B$55,MATCH(B46,'Inventory'!$A$16:$A$55,0)),"?"))</f>
        <v/>
      </c>
      <c r="D46" s="21" t="inlineStr">
        <is>
          <t>Out</t>
        </is>
      </c>
      <c r="E46" s="28" t="n">
        <v>1</v>
      </c>
      <c r="F46" s="27" t="n">
        <v>600</v>
      </c>
      <c r="G46" s="21" t="n"/>
    </row>
    <row r="47">
      <c r="A47" s="37" t="n">
        <v>46260</v>
      </c>
      <c r="B47" s="21" t="inlineStr">
        <is>
          <t>BR-016</t>
        </is>
      </c>
      <c r="C47" s="32">
        <f>IF(B47="","",IFERROR(INDEX('Inventory'!$B$16:$B$55,MATCH(B47,'Inventory'!$A$16:$A$55,0)),"?"))</f>
        <v/>
      </c>
      <c r="D47" s="21" t="inlineStr">
        <is>
          <t>Out</t>
        </is>
      </c>
      <c r="E47" s="28" t="n">
        <v>19</v>
      </c>
      <c r="F47" s="27" t="n">
        <v>22</v>
      </c>
      <c r="G47" s="21" t="n"/>
    </row>
    <row r="48">
      <c r="A48" s="37" t="n">
        <v>46260</v>
      </c>
      <c r="B48" s="21" t="inlineStr">
        <is>
          <t>BR-032</t>
        </is>
      </c>
      <c r="C48" s="32">
        <f>IF(B48="","",IFERROR(INDEX('Inventory'!$B$16:$B$55,MATCH(B48,'Inventory'!$A$16:$A$55,0)),"?"))</f>
        <v/>
      </c>
      <c r="D48" s="21" t="inlineStr">
        <is>
          <t>Out</t>
        </is>
      </c>
      <c r="E48" s="28" t="n">
        <v>20</v>
      </c>
      <c r="F48" s="27" t="n">
        <v>27</v>
      </c>
      <c r="G48" s="21" t="n"/>
    </row>
    <row r="49">
      <c r="A49" s="37" t="n">
        <v>46260</v>
      </c>
      <c r="B49" s="21" t="inlineStr">
        <is>
          <t>BR-063</t>
        </is>
      </c>
      <c r="C49" s="32">
        <f>IF(B49="","",IFERROR(INDEX('Inventory'!$B$16:$B$55,MATCH(B49,'Inventory'!$A$16:$A$55,0)),"?"))</f>
        <v/>
      </c>
      <c r="D49" s="21" t="inlineStr">
        <is>
          <t>Out</t>
        </is>
      </c>
      <c r="E49" s="28" t="n">
        <v>1</v>
      </c>
      <c r="F49" s="27" t="n">
        <v>165</v>
      </c>
      <c r="G49" s="21" t="n"/>
    </row>
    <row r="50">
      <c r="A50" s="37" t="n">
        <v>46260</v>
      </c>
      <c r="B50" s="21" t="inlineStr">
        <is>
          <t>RC-040</t>
        </is>
      </c>
      <c r="C50" s="32">
        <f>IF(B50="","",IFERROR(INDEX('Inventory'!$B$16:$B$55,MATCH(B50,'Inventory'!$A$16:$A$55,0)),"?"))</f>
        <v/>
      </c>
      <c r="D50" s="21" t="inlineStr">
        <is>
          <t>Out</t>
        </is>
      </c>
      <c r="E50" s="28" t="n">
        <v>1</v>
      </c>
      <c r="F50" s="27" t="n">
        <v>140</v>
      </c>
      <c r="G50" s="21" t="n"/>
    </row>
    <row r="51">
      <c r="A51" s="37" t="n">
        <v>46260</v>
      </c>
      <c r="B51" s="21" t="inlineStr">
        <is>
          <t>LD-009</t>
        </is>
      </c>
      <c r="C51" s="32">
        <f>IF(B51="","",IFERROR(INDEX('Inventory'!$B$16:$B$55,MATCH(B51,'Inventory'!$A$16:$A$55,0)),"?"))</f>
        <v/>
      </c>
      <c r="D51" s="21" t="inlineStr">
        <is>
          <t>Out</t>
        </is>
      </c>
      <c r="E51" s="28" t="n">
        <v>56</v>
      </c>
      <c r="F51" s="27" t="n">
        <v>7</v>
      </c>
      <c r="G51" s="21" t="n"/>
    </row>
    <row r="52">
      <c r="A52" s="37" t="n">
        <v>46260</v>
      </c>
      <c r="B52" s="21" t="inlineStr">
        <is>
          <t>LD-018</t>
        </is>
      </c>
      <c r="C52" s="32">
        <f>IF(B52="","",IFERROR(INDEX('Inventory'!$B$16:$B$55,MATCH(B52,'Inventory'!$A$16:$A$55,0)),"?"))</f>
        <v/>
      </c>
      <c r="D52" s="21" t="inlineStr">
        <is>
          <t>Out</t>
        </is>
      </c>
      <c r="E52" s="28" t="n">
        <v>15</v>
      </c>
      <c r="F52" s="27" t="n">
        <v>28</v>
      </c>
      <c r="G52" s="21" t="n"/>
    </row>
    <row r="53">
      <c r="A53" s="37" t="n">
        <v>46260</v>
      </c>
      <c r="B53" s="21" t="inlineStr">
        <is>
          <t>LD-050</t>
        </is>
      </c>
      <c r="C53" s="32">
        <f>IF(B53="","",IFERROR(INDEX('Inventory'!$B$16:$B$55,MATCH(B53,'Inventory'!$A$16:$A$55,0)),"?"))</f>
        <v/>
      </c>
      <c r="D53" s="21" t="inlineStr">
        <is>
          <t>Out</t>
        </is>
      </c>
      <c r="E53" s="28" t="n">
        <v>1</v>
      </c>
      <c r="F53" s="27" t="n">
        <v>75</v>
      </c>
      <c r="G53" s="21" t="n"/>
    </row>
    <row r="54">
      <c r="A54" s="37" t="n">
        <v>46260</v>
      </c>
      <c r="B54" s="21" t="inlineStr">
        <is>
          <t>LD-050</t>
        </is>
      </c>
      <c r="C54" s="32">
        <f>IF(B54="","",IFERROR(INDEX('Inventory'!$B$16:$B$55,MATCH(B54,'Inventory'!$A$16:$A$55,0)),"?"))</f>
        <v/>
      </c>
      <c r="D54" s="21" t="inlineStr">
        <is>
          <t>In</t>
        </is>
      </c>
      <c r="E54" s="28" t="n">
        <v>15</v>
      </c>
      <c r="F54" s="27" t="n">
        <v>38</v>
      </c>
      <c r="G54" s="21" t="n"/>
    </row>
    <row r="55">
      <c r="A55" s="37" t="n">
        <v>46260</v>
      </c>
      <c r="B55" s="21" t="inlineStr">
        <is>
          <t>SW-001</t>
        </is>
      </c>
      <c r="C55" s="32">
        <f>IF(B55="","",IFERROR(INDEX('Inventory'!$B$16:$B$55,MATCH(B55,'Inventory'!$A$16:$A$55,0)),"?"))</f>
        <v/>
      </c>
      <c r="D55" s="21" t="inlineStr">
        <is>
          <t>Out</t>
        </is>
      </c>
      <c r="E55" s="28" t="n">
        <v>33</v>
      </c>
      <c r="F55" s="27" t="n">
        <v>9</v>
      </c>
      <c r="G55" s="21" t="n"/>
    </row>
    <row r="56">
      <c r="A56" s="37" t="n">
        <v>46260</v>
      </c>
      <c r="B56" s="21" t="inlineStr">
        <is>
          <t>SW-002</t>
        </is>
      </c>
      <c r="C56" s="32">
        <f>IF(B56="","",IFERROR(INDEX('Inventory'!$B$16:$B$55,MATCH(B56,'Inventory'!$A$16:$A$55,0)),"?"))</f>
        <v/>
      </c>
      <c r="D56" s="21" t="inlineStr">
        <is>
          <t>Out</t>
        </is>
      </c>
      <c r="E56" s="28" t="n">
        <v>36</v>
      </c>
      <c r="F56" s="27" t="n">
        <v>12</v>
      </c>
      <c r="G56" s="21" t="n"/>
    </row>
    <row r="57">
      <c r="A57" s="37" t="n">
        <v>46260</v>
      </c>
      <c r="B57" s="21" t="inlineStr">
        <is>
          <t>AC-001</t>
        </is>
      </c>
      <c r="C57" s="32">
        <f>IF(B57="","",IFERROR(INDEX('Inventory'!$B$16:$B$55,MATCH(B57,'Inventory'!$A$16:$A$55,0)),"?"))</f>
        <v/>
      </c>
      <c r="D57" s="21" t="inlineStr">
        <is>
          <t>Out</t>
        </is>
      </c>
      <c r="E57" s="28" t="n">
        <v>22</v>
      </c>
      <c r="F57" s="27" t="n">
        <v>4.5</v>
      </c>
      <c r="G57" s="21" t="n"/>
    </row>
    <row r="58">
      <c r="A58" s="37" t="n">
        <v>46260</v>
      </c>
      <c r="B58" s="21" t="inlineStr">
        <is>
          <t>AC-002</t>
        </is>
      </c>
      <c r="C58" s="32">
        <f>IF(B58="","",IFERROR(INDEX('Inventory'!$B$16:$B$55,MATCH(B58,'Inventory'!$A$16:$A$55,0)),"?"))</f>
        <v/>
      </c>
      <c r="D58" s="21" t="inlineStr">
        <is>
          <t>Out</t>
        </is>
      </c>
      <c r="E58" s="28" t="n">
        <v>19</v>
      </c>
      <c r="F58" s="27" t="n">
        <v>5</v>
      </c>
      <c r="G58" s="21" t="n"/>
    </row>
    <row r="59">
      <c r="A59" s="37" t="n">
        <v>46260</v>
      </c>
      <c r="B59" s="21" t="inlineStr">
        <is>
          <t>AC-003</t>
        </is>
      </c>
      <c r="C59" s="32">
        <f>IF(B59="","",IFERROR(INDEX('Inventory'!$B$16:$B$55,MATCH(B59,'Inventory'!$A$16:$A$55,0)),"?"))</f>
        <v/>
      </c>
      <c r="D59" s="21" t="inlineStr">
        <is>
          <t>Out</t>
        </is>
      </c>
      <c r="E59" s="28" t="n">
        <v>10</v>
      </c>
      <c r="F59" s="27" t="n">
        <v>3</v>
      </c>
      <c r="G59" s="21" t="n"/>
    </row>
    <row r="60">
      <c r="A60" s="37" t="n">
        <v>46260</v>
      </c>
      <c r="B60" s="21" t="inlineStr">
        <is>
          <t>AC-004</t>
        </is>
      </c>
      <c r="C60" s="32">
        <f>IF(B60="","",IFERROR(INDEX('Inventory'!$B$16:$B$55,MATCH(B60,'Inventory'!$A$16:$A$55,0)),"?"))</f>
        <v/>
      </c>
      <c r="D60" s="21" t="inlineStr">
        <is>
          <t>Out</t>
        </is>
      </c>
      <c r="E60" s="28" t="n">
        <v>15</v>
      </c>
      <c r="F60" s="27" t="n">
        <v>3.5</v>
      </c>
      <c r="G60" s="21" t="n"/>
    </row>
    <row r="61">
      <c r="A61" s="37" t="n">
        <v>46260</v>
      </c>
      <c r="B61" s="21" t="inlineStr">
        <is>
          <t>TL-001</t>
        </is>
      </c>
      <c r="C61" s="32">
        <f>IF(B61="","",IFERROR(INDEX('Inventory'!$B$16:$B$55,MATCH(B61,'Inventory'!$A$16:$A$55,0)),"?"))</f>
        <v/>
      </c>
      <c r="D61" s="21" t="inlineStr">
        <is>
          <t>Out</t>
        </is>
      </c>
      <c r="E61" s="28" t="n">
        <v>1</v>
      </c>
      <c r="F61" s="27" t="n">
        <v>45</v>
      </c>
      <c r="G61" s="21" t="n"/>
    </row>
    <row r="62">
      <c r="A62" s="37" t="n">
        <v>46260</v>
      </c>
      <c r="B62" s="21" t="inlineStr">
        <is>
          <t>TL-002</t>
        </is>
      </c>
      <c r="C62" s="32">
        <f>IF(B62="","",IFERROR(INDEX('Inventory'!$B$16:$B$55,MATCH(B62,'Inventory'!$A$16:$A$55,0)),"?"))</f>
        <v/>
      </c>
      <c r="D62" s="21" t="inlineStr">
        <is>
          <t>Out</t>
        </is>
      </c>
      <c r="E62" s="28" t="n">
        <v>1</v>
      </c>
      <c r="F62" s="27" t="n">
        <v>99</v>
      </c>
      <c r="G62" s="21" t="n"/>
    </row>
    <row r="63">
      <c r="A63" s="37" t="n">
        <v>46260</v>
      </c>
      <c r="B63" s="21" t="inlineStr">
        <is>
          <t>TL-003</t>
        </is>
      </c>
      <c r="C63" s="32">
        <f>IF(B63="","",IFERROR(INDEX('Inventory'!$B$16:$B$55,MATCH(B63,'Inventory'!$A$16:$A$55,0)),"?"))</f>
        <v/>
      </c>
      <c r="D63" s="21" t="inlineStr">
        <is>
          <t>Out</t>
        </is>
      </c>
      <c r="E63" s="28" t="n">
        <v>1</v>
      </c>
      <c r="F63" s="27" t="n">
        <v>55</v>
      </c>
      <c r="G63" s="21" t="n"/>
    </row>
    <row r="64">
      <c r="A64" s="37" t="n">
        <v>46264</v>
      </c>
      <c r="B64" s="21" t="inlineStr">
        <is>
          <t>BR-016</t>
        </is>
      </c>
      <c r="C64" s="32">
        <f>IF(B64="","",IFERROR(INDEX('Inventory'!$B$16:$B$55,MATCH(B64,'Inventory'!$A$16:$A$55,0)),"?"))</f>
        <v/>
      </c>
      <c r="D64" s="21" t="inlineStr">
        <is>
          <t>In</t>
        </is>
      </c>
      <c r="E64" s="28" t="n">
        <v>120</v>
      </c>
      <c r="F64" s="27" t="n">
        <v>14</v>
      </c>
      <c r="G64" s="21" t="n"/>
    </row>
    <row r="65">
      <c r="A65" s="37" t="n">
        <v>46267</v>
      </c>
      <c r="B65" s="21" t="inlineStr">
        <is>
          <t>CB-025</t>
        </is>
      </c>
      <c r="C65" s="32">
        <f>IF(B65="","",IFERROR(INDEX('Inventory'!$B$16:$B$55,MATCH(B65,'Inventory'!$A$16:$A$55,0)),"?"))</f>
        <v/>
      </c>
      <c r="D65" s="21" t="inlineStr">
        <is>
          <t>Out</t>
        </is>
      </c>
      <c r="E65" s="28" t="n">
        <v>1</v>
      </c>
      <c r="F65" s="27" t="n">
        <v>265</v>
      </c>
      <c r="G65" s="21" t="n"/>
    </row>
    <row r="66">
      <c r="A66" s="37" t="n">
        <v>46267</v>
      </c>
      <c r="B66" s="21" t="inlineStr">
        <is>
          <t>CB-040</t>
        </is>
      </c>
      <c r="C66" s="32">
        <f>IF(B66="","",IFERROR(INDEX('Inventory'!$B$16:$B$55,MATCH(B66,'Inventory'!$A$16:$A$55,0)),"?"))</f>
        <v/>
      </c>
      <c r="D66" s="21" t="inlineStr">
        <is>
          <t>Out</t>
        </is>
      </c>
      <c r="E66" s="28" t="n">
        <v>1</v>
      </c>
      <c r="F66" s="27" t="n">
        <v>410</v>
      </c>
      <c r="G66" s="21" t="n"/>
    </row>
    <row r="67">
      <c r="A67" s="37" t="n">
        <v>46267</v>
      </c>
      <c r="B67" s="21" t="inlineStr">
        <is>
          <t>BR-016</t>
        </is>
      </c>
      <c r="C67" s="32">
        <f>IF(B67="","",IFERROR(INDEX('Inventory'!$B$16:$B$55,MATCH(B67,'Inventory'!$A$16:$A$55,0)),"?"))</f>
        <v/>
      </c>
      <c r="D67" s="21" t="inlineStr">
        <is>
          <t>Out</t>
        </is>
      </c>
      <c r="E67" s="28" t="n">
        <v>25</v>
      </c>
      <c r="F67" s="27" t="n">
        <v>22</v>
      </c>
      <c r="G67" s="21" t="n"/>
    </row>
    <row r="68">
      <c r="A68" s="37" t="n">
        <v>46267</v>
      </c>
      <c r="B68" s="21" t="inlineStr">
        <is>
          <t>BR-032</t>
        </is>
      </c>
      <c r="C68" s="32">
        <f>IF(B68="","",IFERROR(INDEX('Inventory'!$B$16:$B$55,MATCH(B68,'Inventory'!$A$16:$A$55,0)),"?"))</f>
        <v/>
      </c>
      <c r="D68" s="21" t="inlineStr">
        <is>
          <t>Out</t>
        </is>
      </c>
      <c r="E68" s="28" t="n">
        <v>15</v>
      </c>
      <c r="F68" s="27" t="n">
        <v>27</v>
      </c>
      <c r="G68" s="21" t="n"/>
    </row>
    <row r="69">
      <c r="A69" s="37" t="n">
        <v>46267</v>
      </c>
      <c r="B69" s="21" t="inlineStr">
        <is>
          <t>BR-063</t>
        </is>
      </c>
      <c r="C69" s="32">
        <f>IF(B69="","",IFERROR(INDEX('Inventory'!$B$16:$B$55,MATCH(B69,'Inventory'!$A$16:$A$55,0)),"?"))</f>
        <v/>
      </c>
      <c r="D69" s="21" t="inlineStr">
        <is>
          <t>Out</t>
        </is>
      </c>
      <c r="E69" s="28" t="n">
        <v>1</v>
      </c>
      <c r="F69" s="27" t="n">
        <v>165</v>
      </c>
      <c r="G69" s="21" t="n"/>
    </row>
    <row r="70">
      <c r="A70" s="37" t="n">
        <v>46267</v>
      </c>
      <c r="B70" s="21" t="inlineStr">
        <is>
          <t>RC-040</t>
        </is>
      </c>
      <c r="C70" s="32">
        <f>IF(B70="","",IFERROR(INDEX('Inventory'!$B$16:$B$55,MATCH(B70,'Inventory'!$A$16:$A$55,0)),"?"))</f>
        <v/>
      </c>
      <c r="D70" s="21" t="inlineStr">
        <is>
          <t>Out</t>
        </is>
      </c>
      <c r="E70" s="28" t="n">
        <v>1</v>
      </c>
      <c r="F70" s="27" t="n">
        <v>140</v>
      </c>
      <c r="G70" s="21" t="n"/>
    </row>
    <row r="71">
      <c r="A71" s="37" t="n">
        <v>46267</v>
      </c>
      <c r="B71" s="21" t="inlineStr">
        <is>
          <t>LD-009</t>
        </is>
      </c>
      <c r="C71" s="32">
        <f>IF(B71="","",IFERROR(INDEX('Inventory'!$B$16:$B$55,MATCH(B71,'Inventory'!$A$16:$A$55,0)),"?"))</f>
        <v/>
      </c>
      <c r="D71" s="21" t="inlineStr">
        <is>
          <t>Out</t>
        </is>
      </c>
      <c r="E71" s="28" t="n">
        <v>63</v>
      </c>
      <c r="F71" s="27" t="n">
        <v>7</v>
      </c>
      <c r="G71" s="21" t="n"/>
    </row>
    <row r="72">
      <c r="A72" s="37" t="n">
        <v>46267</v>
      </c>
      <c r="B72" s="21" t="inlineStr">
        <is>
          <t>LD-018</t>
        </is>
      </c>
      <c r="C72" s="32">
        <f>IF(B72="","",IFERROR(INDEX('Inventory'!$B$16:$B$55,MATCH(B72,'Inventory'!$A$16:$A$55,0)),"?"))</f>
        <v/>
      </c>
      <c r="D72" s="21" t="inlineStr">
        <is>
          <t>Out</t>
        </is>
      </c>
      <c r="E72" s="28" t="n">
        <v>20</v>
      </c>
      <c r="F72" s="27" t="n">
        <v>28</v>
      </c>
      <c r="G72" s="21" t="n"/>
    </row>
    <row r="73">
      <c r="A73" s="37" t="n">
        <v>46267</v>
      </c>
      <c r="B73" s="21" t="inlineStr">
        <is>
          <t>LD-050</t>
        </is>
      </c>
      <c r="C73" s="32">
        <f>IF(B73="","",IFERROR(INDEX('Inventory'!$B$16:$B$55,MATCH(B73,'Inventory'!$A$16:$A$55,0)),"?"))</f>
        <v/>
      </c>
      <c r="D73" s="21" t="inlineStr">
        <is>
          <t>Out</t>
        </is>
      </c>
      <c r="E73" s="28" t="n">
        <v>1</v>
      </c>
      <c r="F73" s="27" t="n">
        <v>75</v>
      </c>
      <c r="G73" s="21" t="n"/>
    </row>
    <row r="74">
      <c r="A74" s="37" t="n">
        <v>46267</v>
      </c>
      <c r="B74" s="21" t="inlineStr">
        <is>
          <t>SW-001</t>
        </is>
      </c>
      <c r="C74" s="32">
        <f>IF(B74="","",IFERROR(INDEX('Inventory'!$B$16:$B$55,MATCH(B74,'Inventory'!$A$16:$A$55,0)),"?"))</f>
        <v/>
      </c>
      <c r="D74" s="21" t="inlineStr">
        <is>
          <t>Out</t>
        </is>
      </c>
      <c r="E74" s="28" t="n">
        <v>33</v>
      </c>
      <c r="F74" s="27" t="n">
        <v>9</v>
      </c>
      <c r="G74" s="21" t="n"/>
    </row>
    <row r="75">
      <c r="A75" s="37" t="n">
        <v>46267</v>
      </c>
      <c r="B75" s="21" t="inlineStr">
        <is>
          <t>SW-002</t>
        </is>
      </c>
      <c r="C75" s="32">
        <f>IF(B75="","",IFERROR(INDEX('Inventory'!$B$16:$B$55,MATCH(B75,'Inventory'!$A$16:$A$55,0)),"?"))</f>
        <v/>
      </c>
      <c r="D75" s="21" t="inlineStr">
        <is>
          <t>Out</t>
        </is>
      </c>
      <c r="E75" s="28" t="n">
        <v>30</v>
      </c>
      <c r="F75" s="27" t="n">
        <v>12</v>
      </c>
      <c r="G75" s="21" t="n"/>
    </row>
    <row r="76">
      <c r="A76" s="37" t="n">
        <v>46267</v>
      </c>
      <c r="B76" s="21" t="inlineStr">
        <is>
          <t>AC-001</t>
        </is>
      </c>
      <c r="C76" s="32">
        <f>IF(B76="","",IFERROR(INDEX('Inventory'!$B$16:$B$55,MATCH(B76,'Inventory'!$A$16:$A$55,0)),"?"))</f>
        <v/>
      </c>
      <c r="D76" s="21" t="inlineStr">
        <is>
          <t>Out</t>
        </is>
      </c>
      <c r="E76" s="28" t="n">
        <v>18</v>
      </c>
      <c r="F76" s="27" t="n">
        <v>4.5</v>
      </c>
      <c r="G76" s="21" t="n"/>
    </row>
    <row r="77">
      <c r="A77" s="37" t="n">
        <v>46267</v>
      </c>
      <c r="B77" s="21" t="inlineStr">
        <is>
          <t>AC-002</t>
        </is>
      </c>
      <c r="C77" s="32">
        <f>IF(B77="","",IFERROR(INDEX('Inventory'!$B$16:$B$55,MATCH(B77,'Inventory'!$A$16:$A$55,0)),"?"))</f>
        <v/>
      </c>
      <c r="D77" s="21" t="inlineStr">
        <is>
          <t>Out</t>
        </is>
      </c>
      <c r="E77" s="28" t="n">
        <v>23</v>
      </c>
      <c r="F77" s="27" t="n">
        <v>5</v>
      </c>
      <c r="G77" s="21" t="n"/>
    </row>
    <row r="78">
      <c r="A78" s="37" t="n">
        <v>46267</v>
      </c>
      <c r="B78" s="21" t="inlineStr">
        <is>
          <t>AC-003</t>
        </is>
      </c>
      <c r="C78" s="32">
        <f>IF(B78="","",IFERROR(INDEX('Inventory'!$B$16:$B$55,MATCH(B78,'Inventory'!$A$16:$A$55,0)),"?"))</f>
        <v/>
      </c>
      <c r="D78" s="21" t="inlineStr">
        <is>
          <t>Out</t>
        </is>
      </c>
      <c r="E78" s="28" t="n">
        <v>7</v>
      </c>
      <c r="F78" s="27" t="n">
        <v>3</v>
      </c>
      <c r="G78" s="21" t="n"/>
    </row>
    <row r="79">
      <c r="A79" s="37" t="n">
        <v>46267</v>
      </c>
      <c r="B79" s="21" t="inlineStr">
        <is>
          <t>AC-004</t>
        </is>
      </c>
      <c r="C79" s="32">
        <f>IF(B79="","",IFERROR(INDEX('Inventory'!$B$16:$B$55,MATCH(B79,'Inventory'!$A$16:$A$55,0)),"?"))</f>
        <v/>
      </c>
      <c r="D79" s="21" t="inlineStr">
        <is>
          <t>Out</t>
        </is>
      </c>
      <c r="E79" s="28" t="n">
        <v>13</v>
      </c>
      <c r="F79" s="27" t="n">
        <v>3.5</v>
      </c>
      <c r="G79" s="21" t="n"/>
    </row>
    <row r="80">
      <c r="A80" s="37" t="n">
        <v>46267</v>
      </c>
      <c r="B80" s="21" t="inlineStr">
        <is>
          <t>TL-001</t>
        </is>
      </c>
      <c r="C80" s="32">
        <f>IF(B80="","",IFERROR(INDEX('Inventory'!$B$16:$B$55,MATCH(B80,'Inventory'!$A$16:$A$55,0)),"?"))</f>
        <v/>
      </c>
      <c r="D80" s="21" t="inlineStr">
        <is>
          <t>Out</t>
        </is>
      </c>
      <c r="E80" s="28" t="n">
        <v>1</v>
      </c>
      <c r="F80" s="27" t="n">
        <v>45</v>
      </c>
      <c r="G80" s="21" t="n"/>
    </row>
    <row r="81">
      <c r="A81" s="37" t="n">
        <v>46267</v>
      </c>
      <c r="B81" s="21" t="inlineStr">
        <is>
          <t>TL-002</t>
        </is>
      </c>
      <c r="C81" s="32">
        <f>IF(B81="","",IFERROR(INDEX('Inventory'!$B$16:$B$55,MATCH(B81,'Inventory'!$A$16:$A$55,0)),"?"))</f>
        <v/>
      </c>
      <c r="D81" s="21" t="inlineStr">
        <is>
          <t>Out</t>
        </is>
      </c>
      <c r="E81" s="28" t="n">
        <v>1</v>
      </c>
      <c r="F81" s="27" t="n">
        <v>99</v>
      </c>
      <c r="G81" s="21" t="n"/>
    </row>
    <row r="82">
      <c r="A82" s="37" t="n">
        <v>46270</v>
      </c>
      <c r="B82" s="21" t="inlineStr">
        <is>
          <t>LD-009</t>
        </is>
      </c>
      <c r="C82" s="32">
        <f>IF(B82="","",IFERROR(INDEX('Inventory'!$B$16:$B$55,MATCH(B82,'Inventory'!$A$16:$A$55,0)),"?"))</f>
        <v/>
      </c>
      <c r="D82" s="21" t="inlineStr">
        <is>
          <t>In</t>
        </is>
      </c>
      <c r="E82" s="28" t="n">
        <v>360</v>
      </c>
      <c r="F82" s="27" t="n">
        <v>3.2</v>
      </c>
      <c r="G82" s="21" t="n"/>
    </row>
    <row r="83">
      <c r="A83" s="37" t="n">
        <v>46274</v>
      </c>
      <c r="B83" s="21" t="inlineStr">
        <is>
          <t>CB-025</t>
        </is>
      </c>
      <c r="C83" s="32">
        <f>IF(B83="","",IFERROR(INDEX('Inventory'!$B$16:$B$55,MATCH(B83,'Inventory'!$A$16:$A$55,0)),"?"))</f>
        <v/>
      </c>
      <c r="D83" s="21" t="inlineStr">
        <is>
          <t>Out</t>
        </is>
      </c>
      <c r="E83" s="28" t="n">
        <v>1</v>
      </c>
      <c r="F83" s="27" t="n">
        <v>265</v>
      </c>
      <c r="G83" s="21" t="n"/>
    </row>
    <row r="84">
      <c r="A84" s="37" t="n">
        <v>46274</v>
      </c>
      <c r="B84" s="21" t="inlineStr">
        <is>
          <t>CB-040</t>
        </is>
      </c>
      <c r="C84" s="32">
        <f>IF(B84="","",IFERROR(INDEX('Inventory'!$B$16:$B$55,MATCH(B84,'Inventory'!$A$16:$A$55,0)),"?"))</f>
        <v/>
      </c>
      <c r="D84" s="21" t="inlineStr">
        <is>
          <t>Out</t>
        </is>
      </c>
      <c r="E84" s="28" t="n">
        <v>1</v>
      </c>
      <c r="F84" s="27" t="n">
        <v>410</v>
      </c>
      <c r="G84" s="21" t="n"/>
    </row>
    <row r="85">
      <c r="A85" s="37" t="n">
        <v>46274</v>
      </c>
      <c r="B85" s="21" t="inlineStr">
        <is>
          <t>BR-016</t>
        </is>
      </c>
      <c r="C85" s="32">
        <f>IF(B85="","",IFERROR(INDEX('Inventory'!$B$16:$B$55,MATCH(B85,'Inventory'!$A$16:$A$55,0)),"?"))</f>
        <v/>
      </c>
      <c r="D85" s="21" t="inlineStr">
        <is>
          <t>Out</t>
        </is>
      </c>
      <c r="E85" s="28" t="n">
        <v>19</v>
      </c>
      <c r="F85" s="27" t="n">
        <v>22</v>
      </c>
      <c r="G85" s="21" t="n"/>
    </row>
    <row r="86">
      <c r="A86" s="37" t="n">
        <v>46274</v>
      </c>
      <c r="B86" s="21" t="inlineStr">
        <is>
          <t>BR-032</t>
        </is>
      </c>
      <c r="C86" s="32">
        <f>IF(B86="","",IFERROR(INDEX('Inventory'!$B$16:$B$55,MATCH(B86,'Inventory'!$A$16:$A$55,0)),"?"))</f>
        <v/>
      </c>
      <c r="D86" s="21" t="inlineStr">
        <is>
          <t>Out</t>
        </is>
      </c>
      <c r="E86" s="28" t="n">
        <v>15</v>
      </c>
      <c r="F86" s="27" t="n">
        <v>27</v>
      </c>
      <c r="G86" s="21" t="n"/>
    </row>
    <row r="87">
      <c r="A87" s="37" t="n">
        <v>46274</v>
      </c>
      <c r="B87" s="21" t="inlineStr">
        <is>
          <t>BR-063</t>
        </is>
      </c>
      <c r="C87" s="32">
        <f>IF(B87="","",IFERROR(INDEX('Inventory'!$B$16:$B$55,MATCH(B87,'Inventory'!$A$16:$A$55,0)),"?"))</f>
        <v/>
      </c>
      <c r="D87" s="21" t="inlineStr">
        <is>
          <t>Out</t>
        </is>
      </c>
      <c r="E87" s="28" t="n">
        <v>1</v>
      </c>
      <c r="F87" s="27" t="n">
        <v>165</v>
      </c>
      <c r="G87" s="21" t="n"/>
    </row>
    <row r="88">
      <c r="A88" s="37" t="n">
        <v>46274</v>
      </c>
      <c r="B88" s="21" t="inlineStr">
        <is>
          <t>RC-040</t>
        </is>
      </c>
      <c r="C88" s="32">
        <f>IF(B88="","",IFERROR(INDEX('Inventory'!$B$16:$B$55,MATCH(B88,'Inventory'!$A$16:$A$55,0)),"?"))</f>
        <v/>
      </c>
      <c r="D88" s="21" t="inlineStr">
        <is>
          <t>Out</t>
        </is>
      </c>
      <c r="E88" s="28" t="n">
        <v>1</v>
      </c>
      <c r="F88" s="27" t="n">
        <v>140</v>
      </c>
      <c r="G88" s="21" t="n"/>
    </row>
    <row r="89">
      <c r="A89" s="37" t="n">
        <v>46274</v>
      </c>
      <c r="B89" s="21" t="inlineStr">
        <is>
          <t>LD-009</t>
        </is>
      </c>
      <c r="C89" s="32">
        <f>IF(B89="","",IFERROR(INDEX('Inventory'!$B$16:$B$55,MATCH(B89,'Inventory'!$A$16:$A$55,0)),"?"))</f>
        <v/>
      </c>
      <c r="D89" s="21" t="inlineStr">
        <is>
          <t>Out</t>
        </is>
      </c>
      <c r="E89" s="28" t="n">
        <v>71</v>
      </c>
      <c r="F89" s="27" t="n">
        <v>7</v>
      </c>
      <c r="G89" s="21" t="n"/>
    </row>
    <row r="90">
      <c r="A90" s="37" t="n">
        <v>46274</v>
      </c>
      <c r="B90" s="21" t="inlineStr">
        <is>
          <t>LD-018</t>
        </is>
      </c>
      <c r="C90" s="32">
        <f>IF(B90="","",IFERROR(INDEX('Inventory'!$B$16:$B$55,MATCH(B90,'Inventory'!$A$16:$A$55,0)),"?"))</f>
        <v/>
      </c>
      <c r="D90" s="21" t="inlineStr">
        <is>
          <t>Out</t>
        </is>
      </c>
      <c r="E90" s="28" t="n">
        <v>16</v>
      </c>
      <c r="F90" s="27" t="n">
        <v>28</v>
      </c>
      <c r="G90" s="21" t="n"/>
    </row>
    <row r="91">
      <c r="A91" s="37" t="n">
        <v>46274</v>
      </c>
      <c r="B91" s="21" t="inlineStr">
        <is>
          <t>LD-050</t>
        </is>
      </c>
      <c r="C91" s="32">
        <f>IF(B91="","",IFERROR(INDEX('Inventory'!$B$16:$B$55,MATCH(B91,'Inventory'!$A$16:$A$55,0)),"?"))</f>
        <v/>
      </c>
      <c r="D91" s="21" t="inlineStr">
        <is>
          <t>Out</t>
        </is>
      </c>
      <c r="E91" s="28" t="n">
        <v>1</v>
      </c>
      <c r="F91" s="27" t="n">
        <v>75</v>
      </c>
      <c r="G91" s="21" t="n"/>
    </row>
    <row r="92">
      <c r="A92" s="37" t="n">
        <v>46274</v>
      </c>
      <c r="B92" s="21" t="inlineStr">
        <is>
          <t>SW-001</t>
        </is>
      </c>
      <c r="C92" s="32">
        <f>IF(B92="","",IFERROR(INDEX('Inventory'!$B$16:$B$55,MATCH(B92,'Inventory'!$A$16:$A$55,0)),"?"))</f>
        <v/>
      </c>
      <c r="D92" s="21" t="inlineStr">
        <is>
          <t>Out</t>
        </is>
      </c>
      <c r="E92" s="28" t="n">
        <v>38</v>
      </c>
      <c r="F92" s="27" t="n">
        <v>9</v>
      </c>
      <c r="G92" s="21" t="n"/>
    </row>
    <row r="93">
      <c r="A93" s="37" t="n">
        <v>46274</v>
      </c>
      <c r="B93" s="21" t="inlineStr">
        <is>
          <t>SW-001</t>
        </is>
      </c>
      <c r="C93" s="32">
        <f>IF(B93="","",IFERROR(INDEX('Inventory'!$B$16:$B$55,MATCH(B93,'Inventory'!$A$16:$A$55,0)),"?"))</f>
        <v/>
      </c>
      <c r="D93" s="21" t="inlineStr">
        <is>
          <t>In</t>
        </is>
      </c>
      <c r="E93" s="28" t="n">
        <v>240</v>
      </c>
      <c r="F93" s="27" t="n">
        <v>4.5</v>
      </c>
      <c r="G93" s="21" t="n"/>
    </row>
    <row r="94">
      <c r="A94" s="37" t="n">
        <v>46274</v>
      </c>
      <c r="B94" s="21" t="inlineStr">
        <is>
          <t>SW-002</t>
        </is>
      </c>
      <c r="C94" s="32">
        <f>IF(B94="","",IFERROR(INDEX('Inventory'!$B$16:$B$55,MATCH(B94,'Inventory'!$A$16:$A$55,0)),"?"))</f>
        <v/>
      </c>
      <c r="D94" s="21" t="inlineStr">
        <is>
          <t>Out</t>
        </is>
      </c>
      <c r="E94" s="28" t="n">
        <v>30</v>
      </c>
      <c r="F94" s="27" t="n">
        <v>12</v>
      </c>
      <c r="G94" s="21" t="n"/>
    </row>
    <row r="95">
      <c r="A95" s="37" t="n">
        <v>46274</v>
      </c>
      <c r="B95" s="21" t="inlineStr">
        <is>
          <t>AC-001</t>
        </is>
      </c>
      <c r="C95" s="32">
        <f>IF(B95="","",IFERROR(INDEX('Inventory'!$B$16:$B$55,MATCH(B95,'Inventory'!$A$16:$A$55,0)),"?"))</f>
        <v/>
      </c>
      <c r="D95" s="21" t="inlineStr">
        <is>
          <t>Out</t>
        </is>
      </c>
      <c r="E95" s="28" t="n">
        <v>21</v>
      </c>
      <c r="F95" s="27" t="n">
        <v>4.5</v>
      </c>
      <c r="G95" s="21" t="n"/>
    </row>
    <row r="96">
      <c r="A96" s="37" t="n">
        <v>46274</v>
      </c>
      <c r="B96" s="21" t="inlineStr">
        <is>
          <t>AC-002</t>
        </is>
      </c>
      <c r="C96" s="32">
        <f>IF(B96="","",IFERROR(INDEX('Inventory'!$B$16:$B$55,MATCH(B96,'Inventory'!$A$16:$A$55,0)),"?"))</f>
        <v/>
      </c>
      <c r="D96" s="21" t="inlineStr">
        <is>
          <t>Out</t>
        </is>
      </c>
      <c r="E96" s="28" t="n">
        <v>21</v>
      </c>
      <c r="F96" s="27" t="n">
        <v>5</v>
      </c>
      <c r="G96" s="21" t="n"/>
    </row>
    <row r="97">
      <c r="A97" s="37" t="n">
        <v>46274</v>
      </c>
      <c r="B97" s="21" t="inlineStr">
        <is>
          <t>AC-003</t>
        </is>
      </c>
      <c r="C97" s="32">
        <f>IF(B97="","",IFERROR(INDEX('Inventory'!$B$16:$B$55,MATCH(B97,'Inventory'!$A$16:$A$55,0)),"?"))</f>
        <v/>
      </c>
      <c r="D97" s="21" t="inlineStr">
        <is>
          <t>Out</t>
        </is>
      </c>
      <c r="E97" s="28" t="n">
        <v>7</v>
      </c>
      <c r="F97" s="27" t="n">
        <v>3</v>
      </c>
      <c r="G97" s="21" t="n"/>
    </row>
    <row r="98">
      <c r="A98" s="37" t="n">
        <v>46274</v>
      </c>
      <c r="B98" s="21" t="inlineStr">
        <is>
          <t>AC-004</t>
        </is>
      </c>
      <c r="C98" s="32">
        <f>IF(B98="","",IFERROR(INDEX('Inventory'!$B$16:$B$55,MATCH(B98,'Inventory'!$A$16:$A$55,0)),"?"))</f>
        <v/>
      </c>
      <c r="D98" s="21" t="inlineStr">
        <is>
          <t>Out</t>
        </is>
      </c>
      <c r="E98" s="28" t="n">
        <v>12</v>
      </c>
      <c r="F98" s="27" t="n">
        <v>3.5</v>
      </c>
      <c r="G98" s="21" t="n"/>
    </row>
    <row r="99">
      <c r="A99" s="37" t="n">
        <v>46274</v>
      </c>
      <c r="B99" s="21" t="inlineStr">
        <is>
          <t>TL-001</t>
        </is>
      </c>
      <c r="C99" s="32">
        <f>IF(B99="","",IFERROR(INDEX('Inventory'!$B$16:$B$55,MATCH(B99,'Inventory'!$A$16:$A$55,0)),"?"))</f>
        <v/>
      </c>
      <c r="D99" s="21" t="inlineStr">
        <is>
          <t>Out</t>
        </is>
      </c>
      <c r="E99" s="28" t="n">
        <v>1</v>
      </c>
      <c r="F99" s="27" t="n">
        <v>45</v>
      </c>
      <c r="G99" s="21" t="n"/>
    </row>
    <row r="100">
      <c r="A100" s="37" t="n">
        <v>46274</v>
      </c>
      <c r="B100" s="21" t="inlineStr">
        <is>
          <t>TL-002</t>
        </is>
      </c>
      <c r="C100" s="32">
        <f>IF(B100="","",IFERROR(INDEX('Inventory'!$B$16:$B$55,MATCH(B100,'Inventory'!$A$16:$A$55,0)),"?"))</f>
        <v/>
      </c>
      <c r="D100" s="21" t="inlineStr">
        <is>
          <t>Out</t>
        </is>
      </c>
      <c r="E100" s="28" t="n">
        <v>1</v>
      </c>
      <c r="F100" s="27" t="n">
        <v>99</v>
      </c>
      <c r="G100" s="21" t="n"/>
    </row>
    <row r="101">
      <c r="A101" s="37" t="n">
        <v>46274</v>
      </c>
      <c r="B101" s="21" t="inlineStr">
        <is>
          <t>TL-003</t>
        </is>
      </c>
      <c r="C101" s="32">
        <f>IF(B101="","",IFERROR(INDEX('Inventory'!$B$16:$B$55,MATCH(B101,'Inventory'!$A$16:$A$55,0)),"?"))</f>
        <v/>
      </c>
      <c r="D101" s="21" t="inlineStr">
        <is>
          <t>Out</t>
        </is>
      </c>
      <c r="E101" s="28" t="n">
        <v>1</v>
      </c>
      <c r="F101" s="27" t="n">
        <v>55</v>
      </c>
      <c r="G101" s="21" t="n"/>
    </row>
    <row r="102">
      <c r="A102" s="37" t="n">
        <v>46276</v>
      </c>
      <c r="B102" s="21" t="inlineStr">
        <is>
          <t>AC-003</t>
        </is>
      </c>
      <c r="C102" s="32">
        <f>IF(B102="","",IFERROR(INDEX('Inventory'!$B$16:$B$55,MATCH(B102,'Inventory'!$A$16:$A$55,0)),"?"))</f>
        <v/>
      </c>
      <c r="D102" s="21" t="inlineStr">
        <is>
          <t>In</t>
        </is>
      </c>
      <c r="E102" s="28" t="n">
        <v>175</v>
      </c>
      <c r="F102" s="27" t="n">
        <v>1.1</v>
      </c>
      <c r="G102" s="21" t="n"/>
    </row>
    <row r="103">
      <c r="A103" s="37" t="n">
        <v>46278</v>
      </c>
      <c r="B103" s="21" t="inlineStr">
        <is>
          <t>CB-025</t>
        </is>
      </c>
      <c r="C103" s="32">
        <f>IF(B103="","",IFERROR(INDEX('Inventory'!$B$16:$B$55,MATCH(B103,'Inventory'!$A$16:$A$55,0)),"?"))</f>
        <v/>
      </c>
      <c r="D103" s="21" t="inlineStr">
        <is>
          <t>In</t>
        </is>
      </c>
      <c r="E103" s="28" t="n">
        <v>24</v>
      </c>
      <c r="F103" s="27" t="n">
        <v>215</v>
      </c>
      <c r="G103" s="21" t="n"/>
    </row>
    <row r="104">
      <c r="A104" s="37" t="n">
        <v>46280</v>
      </c>
      <c r="B104" s="21" t="inlineStr">
        <is>
          <t>AC-001</t>
        </is>
      </c>
      <c r="C104" s="32">
        <f>IF(B104="","",IFERROR(INDEX('Inventory'!$B$16:$B$55,MATCH(B104,'Inventory'!$A$16:$A$55,0)),"?"))</f>
        <v/>
      </c>
      <c r="D104" s="21" t="inlineStr">
        <is>
          <t>In</t>
        </is>
      </c>
      <c r="E104" s="28" t="n">
        <v>300</v>
      </c>
      <c r="F104" s="27" t="n">
        <v>1.8</v>
      </c>
      <c r="G104" s="21" t="n"/>
    </row>
    <row r="105">
      <c r="A105" s="37" t="n">
        <v>46281</v>
      </c>
      <c r="B105" s="21" t="inlineStr">
        <is>
          <t>CB-025</t>
        </is>
      </c>
      <c r="C105" s="32">
        <f>IF(B105="","",IFERROR(INDEX('Inventory'!$B$16:$B$55,MATCH(B105,'Inventory'!$A$16:$A$55,0)),"?"))</f>
        <v/>
      </c>
      <c r="D105" s="21" t="inlineStr">
        <is>
          <t>Out</t>
        </is>
      </c>
      <c r="E105" s="28" t="n">
        <v>1</v>
      </c>
      <c r="F105" s="27" t="n">
        <v>265</v>
      </c>
      <c r="G105" s="21" t="n"/>
    </row>
    <row r="106">
      <c r="A106" s="37" t="n">
        <v>46281</v>
      </c>
      <c r="B106" s="21" t="inlineStr">
        <is>
          <t>CB-040</t>
        </is>
      </c>
      <c r="C106" s="32">
        <f>IF(B106="","",IFERROR(INDEX('Inventory'!$B$16:$B$55,MATCH(B106,'Inventory'!$A$16:$A$55,0)),"?"))</f>
        <v/>
      </c>
      <c r="D106" s="21" t="inlineStr">
        <is>
          <t>Out</t>
        </is>
      </c>
      <c r="E106" s="28" t="n">
        <v>1</v>
      </c>
      <c r="F106" s="27" t="n">
        <v>410</v>
      </c>
      <c r="G106" s="21" t="n"/>
    </row>
    <row r="107">
      <c r="A107" s="37" t="n">
        <v>46281</v>
      </c>
      <c r="B107" s="21" t="inlineStr">
        <is>
          <t>BR-016</t>
        </is>
      </c>
      <c r="C107" s="32">
        <f>IF(B107="","",IFERROR(INDEX('Inventory'!$B$16:$B$55,MATCH(B107,'Inventory'!$A$16:$A$55,0)),"?"))</f>
        <v/>
      </c>
      <c r="D107" s="21" t="inlineStr">
        <is>
          <t>Out</t>
        </is>
      </c>
      <c r="E107" s="28" t="n">
        <v>21</v>
      </c>
      <c r="F107" s="27" t="n">
        <v>22</v>
      </c>
      <c r="G107" s="21" t="n"/>
    </row>
    <row r="108">
      <c r="A108" s="37" t="n">
        <v>46281</v>
      </c>
      <c r="B108" s="21" t="inlineStr">
        <is>
          <t>BR-032</t>
        </is>
      </c>
      <c r="C108" s="32">
        <f>IF(B108="","",IFERROR(INDEX('Inventory'!$B$16:$B$55,MATCH(B108,'Inventory'!$A$16:$A$55,0)),"?"))</f>
        <v/>
      </c>
      <c r="D108" s="21" t="inlineStr">
        <is>
          <t>Out</t>
        </is>
      </c>
      <c r="E108" s="28" t="n">
        <v>17</v>
      </c>
      <c r="F108" s="27" t="n">
        <v>27</v>
      </c>
      <c r="G108" s="21" t="n"/>
    </row>
    <row r="109">
      <c r="A109" s="37" t="n">
        <v>46281</v>
      </c>
      <c r="B109" s="21" t="inlineStr">
        <is>
          <t>BR-063</t>
        </is>
      </c>
      <c r="C109" s="32">
        <f>IF(B109="","",IFERROR(INDEX('Inventory'!$B$16:$B$55,MATCH(B109,'Inventory'!$A$16:$A$55,0)),"?"))</f>
        <v/>
      </c>
      <c r="D109" s="21" t="inlineStr">
        <is>
          <t>Out</t>
        </is>
      </c>
      <c r="E109" s="28" t="n">
        <v>1</v>
      </c>
      <c r="F109" s="27" t="n">
        <v>165</v>
      </c>
      <c r="G109" s="21" t="n"/>
    </row>
    <row r="110">
      <c r="A110" s="37" t="n">
        <v>46281</v>
      </c>
      <c r="B110" s="21" t="inlineStr">
        <is>
          <t>RC-040</t>
        </is>
      </c>
      <c r="C110" s="32">
        <f>IF(B110="","",IFERROR(INDEX('Inventory'!$B$16:$B$55,MATCH(B110,'Inventory'!$A$16:$A$55,0)),"?"))</f>
        <v/>
      </c>
      <c r="D110" s="21" t="inlineStr">
        <is>
          <t>Out</t>
        </is>
      </c>
      <c r="E110" s="28" t="n">
        <v>1</v>
      </c>
      <c r="F110" s="27" t="n">
        <v>140</v>
      </c>
      <c r="G110" s="21" t="n"/>
    </row>
    <row r="111">
      <c r="A111" s="37" t="n">
        <v>46281</v>
      </c>
      <c r="B111" s="21" t="inlineStr">
        <is>
          <t>LD-009</t>
        </is>
      </c>
      <c r="C111" s="32">
        <f>IF(B111="","",IFERROR(INDEX('Inventory'!$B$16:$B$55,MATCH(B111,'Inventory'!$A$16:$A$55,0)),"?"))</f>
        <v/>
      </c>
      <c r="D111" s="21" t="inlineStr">
        <is>
          <t>Out</t>
        </is>
      </c>
      <c r="E111" s="28" t="n">
        <v>59</v>
      </c>
      <c r="F111" s="27" t="n">
        <v>7</v>
      </c>
      <c r="G111" s="21" t="n"/>
    </row>
    <row r="112">
      <c r="A112" s="37" t="n">
        <v>46281</v>
      </c>
      <c r="B112" s="21" t="inlineStr">
        <is>
          <t>LD-018</t>
        </is>
      </c>
      <c r="C112" s="32">
        <f>IF(B112="","",IFERROR(INDEX('Inventory'!$B$16:$B$55,MATCH(B112,'Inventory'!$A$16:$A$55,0)),"?"))</f>
        <v/>
      </c>
      <c r="D112" s="21" t="inlineStr">
        <is>
          <t>Out</t>
        </is>
      </c>
      <c r="E112" s="28" t="n">
        <v>21</v>
      </c>
      <c r="F112" s="27" t="n">
        <v>28</v>
      </c>
      <c r="G112" s="21" t="n"/>
    </row>
    <row r="113">
      <c r="A113" s="37" t="n">
        <v>46281</v>
      </c>
      <c r="B113" s="21" t="inlineStr">
        <is>
          <t>LD-050</t>
        </is>
      </c>
      <c r="C113" s="32">
        <f>IF(B113="","",IFERROR(INDEX('Inventory'!$B$16:$B$55,MATCH(B113,'Inventory'!$A$16:$A$55,0)),"?"))</f>
        <v/>
      </c>
      <c r="D113" s="21" t="inlineStr">
        <is>
          <t>Out</t>
        </is>
      </c>
      <c r="E113" s="28" t="n">
        <v>1</v>
      </c>
      <c r="F113" s="27" t="n">
        <v>75</v>
      </c>
      <c r="G113" s="21" t="n"/>
    </row>
    <row r="114">
      <c r="A114" s="37" t="n">
        <v>46281</v>
      </c>
      <c r="B114" s="21" t="inlineStr">
        <is>
          <t>SW-001</t>
        </is>
      </c>
      <c r="C114" s="32">
        <f>IF(B114="","",IFERROR(INDEX('Inventory'!$B$16:$B$55,MATCH(B114,'Inventory'!$A$16:$A$55,0)),"?"))</f>
        <v/>
      </c>
      <c r="D114" s="21" t="inlineStr">
        <is>
          <t>Out</t>
        </is>
      </c>
      <c r="E114" s="28" t="n">
        <v>35</v>
      </c>
      <c r="F114" s="27" t="n">
        <v>9</v>
      </c>
      <c r="G114" s="21" t="n"/>
    </row>
    <row r="115">
      <c r="A115" s="37" t="n">
        <v>46281</v>
      </c>
      <c r="B115" s="21" t="inlineStr">
        <is>
          <t>SW-002</t>
        </is>
      </c>
      <c r="C115" s="32">
        <f>IF(B115="","",IFERROR(INDEX('Inventory'!$B$16:$B$55,MATCH(B115,'Inventory'!$A$16:$A$55,0)),"?"))</f>
        <v/>
      </c>
      <c r="D115" s="21" t="inlineStr">
        <is>
          <t>Out</t>
        </is>
      </c>
      <c r="E115" s="28" t="n">
        <v>31</v>
      </c>
      <c r="F115" s="27" t="n">
        <v>12</v>
      </c>
      <c r="G115" s="21" t="n"/>
    </row>
    <row r="116">
      <c r="A116" s="37" t="n">
        <v>46281</v>
      </c>
      <c r="B116" s="21" t="inlineStr">
        <is>
          <t>AC-001</t>
        </is>
      </c>
      <c r="C116" s="32">
        <f>IF(B116="","",IFERROR(INDEX('Inventory'!$B$16:$B$55,MATCH(B116,'Inventory'!$A$16:$A$55,0)),"?"))</f>
        <v/>
      </c>
      <c r="D116" s="21" t="inlineStr">
        <is>
          <t>Out</t>
        </is>
      </c>
      <c r="E116" s="28" t="n">
        <v>21</v>
      </c>
      <c r="F116" s="27" t="n">
        <v>4.5</v>
      </c>
      <c r="G116" s="21" t="n"/>
    </row>
    <row r="117">
      <c r="A117" s="37" t="n">
        <v>46281</v>
      </c>
      <c r="B117" s="21" t="inlineStr">
        <is>
          <t>AC-002</t>
        </is>
      </c>
      <c r="C117" s="32">
        <f>IF(B117="","",IFERROR(INDEX('Inventory'!$B$16:$B$55,MATCH(B117,'Inventory'!$A$16:$A$55,0)),"?"))</f>
        <v/>
      </c>
      <c r="D117" s="21" t="inlineStr">
        <is>
          <t>Out</t>
        </is>
      </c>
      <c r="E117" s="28" t="n">
        <v>23</v>
      </c>
      <c r="F117" s="27" t="n">
        <v>5</v>
      </c>
      <c r="G117" s="21" t="n"/>
    </row>
    <row r="118">
      <c r="A118" s="37" t="n">
        <v>46281</v>
      </c>
      <c r="B118" s="21" t="inlineStr">
        <is>
          <t>AC-003</t>
        </is>
      </c>
      <c r="C118" s="32">
        <f>IF(B118="","",IFERROR(INDEX('Inventory'!$B$16:$B$55,MATCH(B118,'Inventory'!$A$16:$A$55,0)),"?"))</f>
        <v/>
      </c>
      <c r="D118" s="21" t="inlineStr">
        <is>
          <t>Out</t>
        </is>
      </c>
      <c r="E118" s="28" t="n">
        <v>9</v>
      </c>
      <c r="F118" s="27" t="n">
        <v>3</v>
      </c>
      <c r="G118" s="21" t="n"/>
    </row>
    <row r="119">
      <c r="A119" s="37" t="n">
        <v>46281</v>
      </c>
      <c r="B119" s="21" t="inlineStr">
        <is>
          <t>AC-004</t>
        </is>
      </c>
      <c r="C119" s="32">
        <f>IF(B119="","",IFERROR(INDEX('Inventory'!$B$16:$B$55,MATCH(B119,'Inventory'!$A$16:$A$55,0)),"?"))</f>
        <v/>
      </c>
      <c r="D119" s="21" t="inlineStr">
        <is>
          <t>Out</t>
        </is>
      </c>
      <c r="E119" s="28" t="n">
        <v>17</v>
      </c>
      <c r="F119" s="27" t="n">
        <v>3.5</v>
      </c>
      <c r="G119" s="21" t="n"/>
    </row>
    <row r="120">
      <c r="A120" s="37" t="n">
        <v>46281</v>
      </c>
      <c r="B120" s="21" t="inlineStr">
        <is>
          <t>TL-001</t>
        </is>
      </c>
      <c r="C120" s="32">
        <f>IF(B120="","",IFERROR(INDEX('Inventory'!$B$16:$B$55,MATCH(B120,'Inventory'!$A$16:$A$55,0)),"?"))</f>
        <v/>
      </c>
      <c r="D120" s="21" t="inlineStr">
        <is>
          <t>Out</t>
        </is>
      </c>
      <c r="E120" s="28" t="n">
        <v>1</v>
      </c>
      <c r="F120" s="27" t="n">
        <v>45</v>
      </c>
      <c r="G120" s="21" t="n"/>
    </row>
    <row r="121">
      <c r="A121" s="37" t="n">
        <v>46281</v>
      </c>
      <c r="B121" s="21" t="inlineStr">
        <is>
          <t>TL-002</t>
        </is>
      </c>
      <c r="C121" s="32">
        <f>IF(B121="","",IFERROR(INDEX('Inventory'!$B$16:$B$55,MATCH(B121,'Inventory'!$A$16:$A$55,0)),"?"))</f>
        <v/>
      </c>
      <c r="D121" s="21" t="inlineStr">
        <is>
          <t>Out</t>
        </is>
      </c>
      <c r="E121" s="28" t="n">
        <v>1</v>
      </c>
      <c r="F121" s="27" t="n">
        <v>99</v>
      </c>
      <c r="G121" s="21" t="n"/>
    </row>
    <row r="122">
      <c r="A122" s="37" t="n">
        <v>46281</v>
      </c>
      <c r="B122" s="21" t="inlineStr">
        <is>
          <t>TL-003</t>
        </is>
      </c>
      <c r="C122" s="32">
        <f>IF(B122="","",IFERROR(INDEX('Inventory'!$B$16:$B$55,MATCH(B122,'Inventory'!$A$16:$A$55,0)),"?"))</f>
        <v/>
      </c>
      <c r="D122" s="21" t="inlineStr">
        <is>
          <t>Out</t>
        </is>
      </c>
      <c r="E122" s="28" t="n">
        <v>1</v>
      </c>
      <c r="F122" s="27" t="n">
        <v>55</v>
      </c>
      <c r="G122" s="21" t="n"/>
    </row>
    <row r="123">
      <c r="A123" s="37" t="n">
        <v>46288</v>
      </c>
      <c r="B123" s="21" t="inlineStr">
        <is>
          <t>CB-025</t>
        </is>
      </c>
      <c r="C123" s="32">
        <f>IF(B123="","",IFERROR(INDEX('Inventory'!$B$16:$B$55,MATCH(B123,'Inventory'!$A$16:$A$55,0)),"?"))</f>
        <v/>
      </c>
      <c r="D123" s="21" t="inlineStr">
        <is>
          <t>Out</t>
        </is>
      </c>
      <c r="E123" s="28" t="n">
        <v>1</v>
      </c>
      <c r="F123" s="27" t="n">
        <v>265</v>
      </c>
      <c r="G123" s="21" t="n"/>
    </row>
    <row r="124">
      <c r="A124" s="37" t="n">
        <v>46288</v>
      </c>
      <c r="B124" s="21" t="inlineStr">
        <is>
          <t>CB-040</t>
        </is>
      </c>
      <c r="C124" s="32">
        <f>IF(B124="","",IFERROR(INDEX('Inventory'!$B$16:$B$55,MATCH(B124,'Inventory'!$A$16:$A$55,0)),"?"))</f>
        <v/>
      </c>
      <c r="D124" s="21" t="inlineStr">
        <is>
          <t>Out</t>
        </is>
      </c>
      <c r="E124" s="28" t="n">
        <v>1</v>
      </c>
      <c r="F124" s="27" t="n">
        <v>410</v>
      </c>
      <c r="G124" s="21" t="n"/>
    </row>
    <row r="125">
      <c r="A125" s="37" t="n">
        <v>46288</v>
      </c>
      <c r="B125" s="21" t="inlineStr">
        <is>
          <t>CB-060</t>
        </is>
      </c>
      <c r="C125" s="32">
        <f>IF(B125="","",IFERROR(INDEX('Inventory'!$B$16:$B$55,MATCH(B125,'Inventory'!$A$16:$A$55,0)),"?"))</f>
        <v/>
      </c>
      <c r="D125" s="21" t="inlineStr">
        <is>
          <t>Out</t>
        </is>
      </c>
      <c r="E125" s="28" t="n">
        <v>1</v>
      </c>
      <c r="F125" s="27" t="n">
        <v>600</v>
      </c>
      <c r="G125" s="21" t="n"/>
    </row>
    <row r="126">
      <c r="A126" s="37" t="n">
        <v>46288</v>
      </c>
      <c r="B126" s="21" t="inlineStr">
        <is>
          <t>BR-016</t>
        </is>
      </c>
      <c r="C126" s="32">
        <f>IF(B126="","",IFERROR(INDEX('Inventory'!$B$16:$B$55,MATCH(B126,'Inventory'!$A$16:$A$55,0)),"?"))</f>
        <v/>
      </c>
      <c r="D126" s="21" t="inlineStr">
        <is>
          <t>Out</t>
        </is>
      </c>
      <c r="E126" s="28" t="n">
        <v>20</v>
      </c>
      <c r="F126" s="27" t="n">
        <v>22</v>
      </c>
      <c r="G126" s="21" t="n"/>
    </row>
    <row r="127">
      <c r="A127" s="37" t="n">
        <v>46288</v>
      </c>
      <c r="B127" s="21" t="inlineStr">
        <is>
          <t>BR-032</t>
        </is>
      </c>
      <c r="C127" s="32">
        <f>IF(B127="","",IFERROR(INDEX('Inventory'!$B$16:$B$55,MATCH(B127,'Inventory'!$A$16:$A$55,0)),"?"))</f>
        <v/>
      </c>
      <c r="D127" s="21" t="inlineStr">
        <is>
          <t>Out</t>
        </is>
      </c>
      <c r="E127" s="28" t="n">
        <v>18</v>
      </c>
      <c r="F127" s="27" t="n">
        <v>27</v>
      </c>
      <c r="G127" s="21" t="n"/>
    </row>
    <row r="128">
      <c r="A128" s="37" t="n">
        <v>46288</v>
      </c>
      <c r="B128" s="21" t="inlineStr">
        <is>
          <t>BR-063</t>
        </is>
      </c>
      <c r="C128" s="32">
        <f>IF(B128="","",IFERROR(INDEX('Inventory'!$B$16:$B$55,MATCH(B128,'Inventory'!$A$16:$A$55,0)),"?"))</f>
        <v/>
      </c>
      <c r="D128" s="21" t="inlineStr">
        <is>
          <t>Out</t>
        </is>
      </c>
      <c r="E128" s="28" t="n">
        <v>1</v>
      </c>
      <c r="F128" s="27" t="n">
        <v>165</v>
      </c>
      <c r="G128" s="21" t="n"/>
    </row>
    <row r="129">
      <c r="A129" s="37" t="n">
        <v>46288</v>
      </c>
      <c r="B129" s="21" t="inlineStr">
        <is>
          <t>RC-040</t>
        </is>
      </c>
      <c r="C129" s="32">
        <f>IF(B129="","",IFERROR(INDEX('Inventory'!$B$16:$B$55,MATCH(B129,'Inventory'!$A$16:$A$55,0)),"?"))</f>
        <v/>
      </c>
      <c r="D129" s="21" t="inlineStr">
        <is>
          <t>Out</t>
        </is>
      </c>
      <c r="E129" s="28" t="n">
        <v>1</v>
      </c>
      <c r="F129" s="27" t="n">
        <v>140</v>
      </c>
      <c r="G129" s="21" t="n"/>
    </row>
    <row r="130">
      <c r="A130" s="37" t="n">
        <v>46288</v>
      </c>
      <c r="B130" s="21" t="inlineStr">
        <is>
          <t>LD-009</t>
        </is>
      </c>
      <c r="C130" s="32">
        <f>IF(B130="","",IFERROR(INDEX('Inventory'!$B$16:$B$55,MATCH(B130,'Inventory'!$A$16:$A$55,0)),"?"))</f>
        <v/>
      </c>
      <c r="D130" s="21" t="inlineStr">
        <is>
          <t>Out</t>
        </is>
      </c>
      <c r="E130" s="28" t="n">
        <v>56</v>
      </c>
      <c r="F130" s="27" t="n">
        <v>7</v>
      </c>
      <c r="G130" s="21" t="n"/>
    </row>
    <row r="131">
      <c r="A131" s="37" t="n">
        <v>46288</v>
      </c>
      <c r="B131" s="21" t="inlineStr">
        <is>
          <t>LD-018</t>
        </is>
      </c>
      <c r="C131" s="32">
        <f>IF(B131="","",IFERROR(INDEX('Inventory'!$B$16:$B$55,MATCH(B131,'Inventory'!$A$16:$A$55,0)),"?"))</f>
        <v/>
      </c>
      <c r="D131" s="21" t="inlineStr">
        <is>
          <t>Out</t>
        </is>
      </c>
      <c r="E131" s="28" t="n">
        <v>21</v>
      </c>
      <c r="F131" s="27" t="n">
        <v>28</v>
      </c>
      <c r="G131" s="21" t="n"/>
    </row>
    <row r="132">
      <c r="A132" s="37" t="n">
        <v>46288</v>
      </c>
      <c r="B132" s="21" t="inlineStr">
        <is>
          <t>LD-050</t>
        </is>
      </c>
      <c r="C132" s="32">
        <f>IF(B132="","",IFERROR(INDEX('Inventory'!$B$16:$B$55,MATCH(B132,'Inventory'!$A$16:$A$55,0)),"?"))</f>
        <v/>
      </c>
      <c r="D132" s="21" t="inlineStr">
        <is>
          <t>Out</t>
        </is>
      </c>
      <c r="E132" s="28" t="n">
        <v>1</v>
      </c>
      <c r="F132" s="27" t="n">
        <v>75</v>
      </c>
      <c r="G132" s="21" t="n"/>
    </row>
    <row r="133">
      <c r="A133" s="37" t="n">
        <v>46288</v>
      </c>
      <c r="B133" s="21" t="inlineStr">
        <is>
          <t>SW-001</t>
        </is>
      </c>
      <c r="C133" s="32">
        <f>IF(B133="","",IFERROR(INDEX('Inventory'!$B$16:$B$55,MATCH(B133,'Inventory'!$A$16:$A$55,0)),"?"))</f>
        <v/>
      </c>
      <c r="D133" s="21" t="inlineStr">
        <is>
          <t>Out</t>
        </is>
      </c>
      <c r="E133" s="28" t="n">
        <v>42</v>
      </c>
      <c r="F133" s="27" t="n">
        <v>9</v>
      </c>
      <c r="G133" s="21" t="n"/>
    </row>
    <row r="134">
      <c r="A134" s="37" t="n">
        <v>46288</v>
      </c>
      <c r="B134" s="21" t="inlineStr">
        <is>
          <t>SW-002</t>
        </is>
      </c>
      <c r="C134" s="32">
        <f>IF(B134="","",IFERROR(INDEX('Inventory'!$B$16:$B$55,MATCH(B134,'Inventory'!$A$16:$A$55,0)),"?"))</f>
        <v/>
      </c>
      <c r="D134" s="21" t="inlineStr">
        <is>
          <t>Out</t>
        </is>
      </c>
      <c r="E134" s="28" t="n">
        <v>32</v>
      </c>
      <c r="F134" s="27" t="n">
        <v>12</v>
      </c>
      <c r="G134" s="21" t="n"/>
    </row>
    <row r="135">
      <c r="A135" s="37" t="n">
        <v>46288</v>
      </c>
      <c r="B135" s="21" t="inlineStr">
        <is>
          <t>AC-001</t>
        </is>
      </c>
      <c r="C135" s="32">
        <f>IF(B135="","",IFERROR(INDEX('Inventory'!$B$16:$B$55,MATCH(B135,'Inventory'!$A$16:$A$55,0)),"?"))</f>
        <v/>
      </c>
      <c r="D135" s="21" t="inlineStr">
        <is>
          <t>Out</t>
        </is>
      </c>
      <c r="E135" s="28" t="n">
        <v>19</v>
      </c>
      <c r="F135" s="27" t="n">
        <v>4.5</v>
      </c>
      <c r="G135" s="21" t="n"/>
    </row>
    <row r="136">
      <c r="A136" s="37" t="n">
        <v>46288</v>
      </c>
      <c r="B136" s="21" t="inlineStr">
        <is>
          <t>AC-002</t>
        </is>
      </c>
      <c r="C136" s="32">
        <f>IF(B136="","",IFERROR(INDEX('Inventory'!$B$16:$B$55,MATCH(B136,'Inventory'!$A$16:$A$55,0)),"?"))</f>
        <v/>
      </c>
      <c r="D136" s="21" t="inlineStr">
        <is>
          <t>Out</t>
        </is>
      </c>
      <c r="E136" s="28" t="n">
        <v>18</v>
      </c>
      <c r="F136" s="27" t="n">
        <v>5</v>
      </c>
      <c r="G136" s="21" t="n"/>
    </row>
    <row r="137">
      <c r="A137" s="37" t="n">
        <v>46288</v>
      </c>
      <c r="B137" s="21" t="inlineStr">
        <is>
          <t>AC-003</t>
        </is>
      </c>
      <c r="C137" s="32">
        <f>IF(B137="","",IFERROR(INDEX('Inventory'!$B$16:$B$55,MATCH(B137,'Inventory'!$A$16:$A$55,0)),"?"))</f>
        <v/>
      </c>
      <c r="D137" s="21" t="inlineStr">
        <is>
          <t>Out</t>
        </is>
      </c>
      <c r="E137" s="28" t="n">
        <v>7</v>
      </c>
      <c r="F137" s="27" t="n">
        <v>3</v>
      </c>
      <c r="G137" s="21" t="n"/>
    </row>
    <row r="138">
      <c r="A138" s="37" t="n">
        <v>46288</v>
      </c>
      <c r="B138" s="21" t="inlineStr">
        <is>
          <t>AC-004</t>
        </is>
      </c>
      <c r="C138" s="32">
        <f>IF(B138="","",IFERROR(INDEX('Inventory'!$B$16:$B$55,MATCH(B138,'Inventory'!$A$16:$A$55,0)),"?"))</f>
        <v/>
      </c>
      <c r="D138" s="21" t="inlineStr">
        <is>
          <t>Out</t>
        </is>
      </c>
      <c r="E138" s="28" t="n">
        <v>13</v>
      </c>
      <c r="F138" s="27" t="n">
        <v>3.5</v>
      </c>
      <c r="G138" s="21" t="n"/>
    </row>
    <row r="139">
      <c r="A139" s="37" t="n">
        <v>46288</v>
      </c>
      <c r="B139" s="21" t="inlineStr">
        <is>
          <t>TL-001</t>
        </is>
      </c>
      <c r="C139" s="32">
        <f>IF(B139="","",IFERROR(INDEX('Inventory'!$B$16:$B$55,MATCH(B139,'Inventory'!$A$16:$A$55,0)),"?"))</f>
        <v/>
      </c>
      <c r="D139" s="21" t="inlineStr">
        <is>
          <t>Out</t>
        </is>
      </c>
      <c r="E139" s="28" t="n">
        <v>1</v>
      </c>
      <c r="F139" s="27" t="n">
        <v>45</v>
      </c>
      <c r="G139" s="21" t="n"/>
    </row>
    <row r="140">
      <c r="A140" s="37" t="n">
        <v>46288</v>
      </c>
      <c r="B140" s="21" t="inlineStr">
        <is>
          <t>TL-002</t>
        </is>
      </c>
      <c r="C140" s="32">
        <f>IF(B140="","",IFERROR(INDEX('Inventory'!$B$16:$B$55,MATCH(B140,'Inventory'!$A$16:$A$55,0)),"?"))</f>
        <v/>
      </c>
      <c r="D140" s="21" t="inlineStr">
        <is>
          <t>Out</t>
        </is>
      </c>
      <c r="E140" s="28" t="n">
        <v>1</v>
      </c>
      <c r="F140" s="27" t="n">
        <v>99</v>
      </c>
      <c r="G140" s="21" t="n"/>
    </row>
    <row r="141">
      <c r="A141" s="37" t="n">
        <v>46288</v>
      </c>
      <c r="B141" s="21" t="inlineStr">
        <is>
          <t>TL-003</t>
        </is>
      </c>
      <c r="C141" s="32">
        <f>IF(B141="","",IFERROR(INDEX('Inventory'!$B$16:$B$55,MATCH(B141,'Inventory'!$A$16:$A$55,0)),"?"))</f>
        <v/>
      </c>
      <c r="D141" s="21" t="inlineStr">
        <is>
          <t>Out</t>
        </is>
      </c>
      <c r="E141" s="28" t="n">
        <v>1</v>
      </c>
      <c r="F141" s="27" t="n">
        <v>55</v>
      </c>
      <c r="G141" s="21" t="n"/>
    </row>
    <row r="142">
      <c r="A142" s="37" t="n">
        <v>46295</v>
      </c>
      <c r="B142" s="21" t="inlineStr">
        <is>
          <t>CB-025</t>
        </is>
      </c>
      <c r="C142" s="32">
        <f>IF(B142="","",IFERROR(INDEX('Inventory'!$B$16:$B$55,MATCH(B142,'Inventory'!$A$16:$A$55,0)),"?"))</f>
        <v/>
      </c>
      <c r="D142" s="21" t="inlineStr">
        <is>
          <t>Out</t>
        </is>
      </c>
      <c r="E142" s="28" t="n">
        <v>1</v>
      </c>
      <c r="F142" s="27" t="n">
        <v>265</v>
      </c>
      <c r="G142" s="21" t="n"/>
    </row>
    <row r="143">
      <c r="A143" s="37" t="n">
        <v>46295</v>
      </c>
      <c r="B143" s="21" t="inlineStr">
        <is>
          <t>CB-040</t>
        </is>
      </c>
      <c r="C143" s="32">
        <f>IF(B143="","",IFERROR(INDEX('Inventory'!$B$16:$B$55,MATCH(B143,'Inventory'!$A$16:$A$55,0)),"?"))</f>
        <v/>
      </c>
      <c r="D143" s="21" t="inlineStr">
        <is>
          <t>Out</t>
        </is>
      </c>
      <c r="E143" s="28" t="n">
        <v>1</v>
      </c>
      <c r="F143" s="27" t="n">
        <v>410</v>
      </c>
      <c r="G143" s="21" t="n"/>
    </row>
    <row r="144">
      <c r="A144" s="37" t="n">
        <v>46295</v>
      </c>
      <c r="B144" s="21" t="inlineStr">
        <is>
          <t>BR-016</t>
        </is>
      </c>
      <c r="C144" s="32">
        <f>IF(B144="","",IFERROR(INDEX('Inventory'!$B$16:$B$55,MATCH(B144,'Inventory'!$A$16:$A$55,0)),"?"))</f>
        <v/>
      </c>
      <c r="D144" s="21" t="inlineStr">
        <is>
          <t>Out</t>
        </is>
      </c>
      <c r="E144" s="28" t="n">
        <v>20</v>
      </c>
      <c r="F144" s="27" t="n">
        <v>22</v>
      </c>
      <c r="G144" s="21" t="n"/>
    </row>
    <row r="145">
      <c r="A145" s="37" t="n">
        <v>46295</v>
      </c>
      <c r="B145" s="21" t="inlineStr">
        <is>
          <t>BR-032</t>
        </is>
      </c>
      <c r="C145" s="32">
        <f>IF(B145="","",IFERROR(INDEX('Inventory'!$B$16:$B$55,MATCH(B145,'Inventory'!$A$16:$A$55,0)),"?"))</f>
        <v/>
      </c>
      <c r="D145" s="21" t="inlineStr">
        <is>
          <t>Out</t>
        </is>
      </c>
      <c r="E145" s="28" t="n">
        <v>16</v>
      </c>
      <c r="F145" s="27" t="n">
        <v>27</v>
      </c>
      <c r="G145" s="21" t="n"/>
    </row>
    <row r="146">
      <c r="A146" s="37" t="n">
        <v>46295</v>
      </c>
      <c r="B146" s="21" t="inlineStr">
        <is>
          <t>BR-063</t>
        </is>
      </c>
      <c r="C146" s="32">
        <f>IF(B146="","",IFERROR(INDEX('Inventory'!$B$16:$B$55,MATCH(B146,'Inventory'!$A$16:$A$55,0)),"?"))</f>
        <v/>
      </c>
      <c r="D146" s="21" t="inlineStr">
        <is>
          <t>Out</t>
        </is>
      </c>
      <c r="E146" s="28" t="n">
        <v>1</v>
      </c>
      <c r="F146" s="27" t="n">
        <v>165</v>
      </c>
      <c r="G146" s="21" t="n"/>
    </row>
    <row r="147">
      <c r="A147" s="37" t="n">
        <v>46295</v>
      </c>
      <c r="B147" s="21" t="inlineStr">
        <is>
          <t>RC-040</t>
        </is>
      </c>
      <c r="C147" s="32">
        <f>IF(B147="","",IFERROR(INDEX('Inventory'!$B$16:$B$55,MATCH(B147,'Inventory'!$A$16:$A$55,0)),"?"))</f>
        <v/>
      </c>
      <c r="D147" s="21" t="inlineStr">
        <is>
          <t>Out</t>
        </is>
      </c>
      <c r="E147" s="28" t="n">
        <v>1</v>
      </c>
      <c r="F147" s="27" t="n">
        <v>140</v>
      </c>
      <c r="G147" s="21" t="n"/>
    </row>
    <row r="148">
      <c r="A148" s="37" t="n">
        <v>46295</v>
      </c>
      <c r="B148" s="21" t="inlineStr">
        <is>
          <t>LD-009</t>
        </is>
      </c>
      <c r="C148" s="32">
        <f>IF(B148="","",IFERROR(INDEX('Inventory'!$B$16:$B$55,MATCH(B148,'Inventory'!$A$16:$A$55,0)),"?"))</f>
        <v/>
      </c>
      <c r="D148" s="21" t="inlineStr">
        <is>
          <t>Out</t>
        </is>
      </c>
      <c r="E148" s="28" t="n">
        <v>57</v>
      </c>
      <c r="F148" s="27" t="n">
        <v>7</v>
      </c>
      <c r="G148" s="21" t="n"/>
    </row>
    <row r="149">
      <c r="A149" s="37" t="n">
        <v>46295</v>
      </c>
      <c r="B149" s="21" t="inlineStr">
        <is>
          <t>LD-018</t>
        </is>
      </c>
      <c r="C149" s="32">
        <f>IF(B149="","",IFERROR(INDEX('Inventory'!$B$16:$B$55,MATCH(B149,'Inventory'!$A$16:$A$55,0)),"?"))</f>
        <v/>
      </c>
      <c r="D149" s="21" t="inlineStr">
        <is>
          <t>Out</t>
        </is>
      </c>
      <c r="E149" s="28" t="n">
        <v>18</v>
      </c>
      <c r="F149" s="27" t="n">
        <v>28</v>
      </c>
      <c r="G149" s="21" t="n"/>
    </row>
    <row r="150">
      <c r="A150" s="37" t="n">
        <v>46295</v>
      </c>
      <c r="B150" s="21" t="inlineStr">
        <is>
          <t>LD-050</t>
        </is>
      </c>
      <c r="C150" s="32">
        <f>IF(B150="","",IFERROR(INDEX('Inventory'!$B$16:$B$55,MATCH(B150,'Inventory'!$A$16:$A$55,0)),"?"))</f>
        <v/>
      </c>
      <c r="D150" s="21" t="inlineStr">
        <is>
          <t>Out</t>
        </is>
      </c>
      <c r="E150" s="28" t="n">
        <v>1</v>
      </c>
      <c r="F150" s="27" t="n">
        <v>75</v>
      </c>
      <c r="G150" s="21" t="n"/>
    </row>
    <row r="151">
      <c r="A151" s="37" t="n">
        <v>46295</v>
      </c>
      <c r="B151" s="21" t="inlineStr">
        <is>
          <t>SW-001</t>
        </is>
      </c>
      <c r="C151" s="32">
        <f>IF(B151="","",IFERROR(INDEX('Inventory'!$B$16:$B$55,MATCH(B151,'Inventory'!$A$16:$A$55,0)),"?"))</f>
        <v/>
      </c>
      <c r="D151" s="21" t="inlineStr">
        <is>
          <t>Out</t>
        </is>
      </c>
      <c r="E151" s="28" t="n">
        <v>41</v>
      </c>
      <c r="F151" s="27" t="n">
        <v>9</v>
      </c>
      <c r="G151" s="21" t="n"/>
    </row>
    <row r="152">
      <c r="A152" s="37" t="n">
        <v>46295</v>
      </c>
      <c r="B152" s="21" t="inlineStr">
        <is>
          <t>SW-002</t>
        </is>
      </c>
      <c r="C152" s="32">
        <f>IF(B152="","",IFERROR(INDEX('Inventory'!$B$16:$B$55,MATCH(B152,'Inventory'!$A$16:$A$55,0)),"?"))</f>
        <v/>
      </c>
      <c r="D152" s="21" t="inlineStr">
        <is>
          <t>Out</t>
        </is>
      </c>
      <c r="E152" s="28" t="n">
        <v>29</v>
      </c>
      <c r="F152" s="27" t="n">
        <v>12</v>
      </c>
      <c r="G152" s="21" t="n"/>
    </row>
    <row r="153">
      <c r="A153" s="37" t="n">
        <v>46295</v>
      </c>
      <c r="B153" s="21" t="inlineStr">
        <is>
          <t>AC-001</t>
        </is>
      </c>
      <c r="C153" s="32">
        <f>IF(B153="","",IFERROR(INDEX('Inventory'!$B$16:$B$55,MATCH(B153,'Inventory'!$A$16:$A$55,0)),"?"))</f>
        <v/>
      </c>
      <c r="D153" s="21" t="inlineStr">
        <is>
          <t>Out</t>
        </is>
      </c>
      <c r="E153" s="28" t="n">
        <v>25</v>
      </c>
      <c r="F153" s="27" t="n">
        <v>4.5</v>
      </c>
      <c r="G153" s="21" t="n"/>
    </row>
    <row r="154">
      <c r="A154" s="37" t="n">
        <v>46295</v>
      </c>
      <c r="B154" s="21" t="inlineStr">
        <is>
          <t>AC-002</t>
        </is>
      </c>
      <c r="C154" s="32">
        <f>IF(B154="","",IFERROR(INDEX('Inventory'!$B$16:$B$55,MATCH(B154,'Inventory'!$A$16:$A$55,0)),"?"))</f>
        <v/>
      </c>
      <c r="D154" s="21" t="inlineStr">
        <is>
          <t>Out</t>
        </is>
      </c>
      <c r="E154" s="28" t="n">
        <v>23</v>
      </c>
      <c r="F154" s="27" t="n">
        <v>5</v>
      </c>
      <c r="G154" s="21" t="n"/>
    </row>
    <row r="155">
      <c r="A155" s="37" t="n">
        <v>46295</v>
      </c>
      <c r="B155" s="21" t="inlineStr">
        <is>
          <t>AC-003</t>
        </is>
      </c>
      <c r="C155" s="32">
        <f>IF(B155="","",IFERROR(INDEX('Inventory'!$B$16:$B$55,MATCH(B155,'Inventory'!$A$16:$A$55,0)),"?"))</f>
        <v/>
      </c>
      <c r="D155" s="21" t="inlineStr">
        <is>
          <t>Out</t>
        </is>
      </c>
      <c r="E155" s="28" t="n">
        <v>8</v>
      </c>
      <c r="F155" s="27" t="n">
        <v>3</v>
      </c>
      <c r="G155" s="21" t="n"/>
    </row>
    <row r="156">
      <c r="A156" s="37" t="n">
        <v>46295</v>
      </c>
      <c r="B156" s="21" t="inlineStr">
        <is>
          <t>AC-004</t>
        </is>
      </c>
      <c r="C156" s="32">
        <f>IF(B156="","",IFERROR(INDEX('Inventory'!$B$16:$B$55,MATCH(B156,'Inventory'!$A$16:$A$55,0)),"?"))</f>
        <v/>
      </c>
      <c r="D156" s="21" t="inlineStr">
        <is>
          <t>Out</t>
        </is>
      </c>
      <c r="E156" s="28" t="n">
        <v>13</v>
      </c>
      <c r="F156" s="27" t="n">
        <v>3.5</v>
      </c>
      <c r="G156" s="21" t="n"/>
    </row>
    <row r="157">
      <c r="A157" s="37" t="n">
        <v>46295</v>
      </c>
      <c r="B157" s="21" t="inlineStr">
        <is>
          <t>TL-001</t>
        </is>
      </c>
      <c r="C157" s="32">
        <f>IF(B157="","",IFERROR(INDEX('Inventory'!$B$16:$B$55,MATCH(B157,'Inventory'!$A$16:$A$55,0)),"?"))</f>
        <v/>
      </c>
      <c r="D157" s="21" t="inlineStr">
        <is>
          <t>Out</t>
        </is>
      </c>
      <c r="E157" s="28" t="n">
        <v>1</v>
      </c>
      <c r="F157" s="27" t="n">
        <v>45</v>
      </c>
      <c r="G157" s="21" t="n"/>
    </row>
    <row r="158">
      <c r="A158" s="37" t="n">
        <v>46295</v>
      </c>
      <c r="B158" s="21" t="inlineStr">
        <is>
          <t>TL-002</t>
        </is>
      </c>
      <c r="C158" s="32">
        <f>IF(B158="","",IFERROR(INDEX('Inventory'!$B$16:$B$55,MATCH(B158,'Inventory'!$A$16:$A$55,0)),"?"))</f>
        <v/>
      </c>
      <c r="D158" s="21" t="inlineStr">
        <is>
          <t>Out</t>
        </is>
      </c>
      <c r="E158" s="28" t="n">
        <v>1</v>
      </c>
      <c r="F158" s="27" t="n">
        <v>99</v>
      </c>
      <c r="G158" s="21" t="n"/>
    </row>
    <row r="159">
      <c r="A159" s="37" t="n">
        <v>46302</v>
      </c>
      <c r="B159" s="21" t="inlineStr">
        <is>
          <t>CB-025</t>
        </is>
      </c>
      <c r="C159" s="32">
        <f>IF(B159="","",IFERROR(INDEX('Inventory'!$B$16:$B$55,MATCH(B159,'Inventory'!$A$16:$A$55,0)),"?"))</f>
        <v/>
      </c>
      <c r="D159" s="21" t="inlineStr">
        <is>
          <t>Out</t>
        </is>
      </c>
      <c r="E159" s="28" t="n">
        <v>1</v>
      </c>
      <c r="F159" s="27" t="n">
        <v>265</v>
      </c>
      <c r="G159" s="21" t="n"/>
    </row>
    <row r="160">
      <c r="A160" s="37" t="n">
        <v>46302</v>
      </c>
      <c r="B160" s="21" t="inlineStr">
        <is>
          <t>CB-040</t>
        </is>
      </c>
      <c r="C160" s="32">
        <f>IF(B160="","",IFERROR(INDEX('Inventory'!$B$16:$B$55,MATCH(B160,'Inventory'!$A$16:$A$55,0)),"?"))</f>
        <v/>
      </c>
      <c r="D160" s="21" t="inlineStr">
        <is>
          <t>Out</t>
        </is>
      </c>
      <c r="E160" s="28" t="n">
        <v>1</v>
      </c>
      <c r="F160" s="27" t="n">
        <v>410</v>
      </c>
      <c r="G160" s="21" t="n"/>
    </row>
    <row r="161">
      <c r="A161" s="37" t="n">
        <v>46302</v>
      </c>
      <c r="B161" s="21" t="inlineStr">
        <is>
          <t>CB-060</t>
        </is>
      </c>
      <c r="C161" s="32">
        <f>IF(B161="","",IFERROR(INDEX('Inventory'!$B$16:$B$55,MATCH(B161,'Inventory'!$A$16:$A$55,0)),"?"))</f>
        <v/>
      </c>
      <c r="D161" s="21" t="inlineStr">
        <is>
          <t>Out</t>
        </is>
      </c>
      <c r="E161" s="28" t="n">
        <v>1</v>
      </c>
      <c r="F161" s="27" t="n">
        <v>600</v>
      </c>
      <c r="G161" s="21" t="n"/>
    </row>
    <row r="162">
      <c r="A162" s="37" t="n">
        <v>46302</v>
      </c>
      <c r="B162" s="21" t="inlineStr">
        <is>
          <t>BR-016</t>
        </is>
      </c>
      <c r="C162" s="32">
        <f>IF(B162="","",IFERROR(INDEX('Inventory'!$B$16:$B$55,MATCH(B162,'Inventory'!$A$16:$A$55,0)),"?"))</f>
        <v/>
      </c>
      <c r="D162" s="21" t="inlineStr">
        <is>
          <t>Out</t>
        </is>
      </c>
      <c r="E162" s="28" t="n">
        <v>23</v>
      </c>
      <c r="F162" s="27" t="n">
        <v>22</v>
      </c>
      <c r="G162" s="21" t="n"/>
    </row>
    <row r="163">
      <c r="A163" s="37" t="n">
        <v>46302</v>
      </c>
      <c r="B163" s="21" t="inlineStr">
        <is>
          <t>BR-032</t>
        </is>
      </c>
      <c r="C163" s="32">
        <f>IF(B163="","",IFERROR(INDEX('Inventory'!$B$16:$B$55,MATCH(B163,'Inventory'!$A$16:$A$55,0)),"?"))</f>
        <v/>
      </c>
      <c r="D163" s="21" t="inlineStr">
        <is>
          <t>Out</t>
        </is>
      </c>
      <c r="E163" s="28" t="n">
        <v>18</v>
      </c>
      <c r="F163" s="27" t="n">
        <v>27</v>
      </c>
      <c r="G163" s="21" t="n"/>
    </row>
    <row r="164">
      <c r="A164" s="37" t="n">
        <v>46302</v>
      </c>
      <c r="B164" s="21" t="inlineStr">
        <is>
          <t>BR-063</t>
        </is>
      </c>
      <c r="C164" s="32">
        <f>IF(B164="","",IFERROR(INDEX('Inventory'!$B$16:$B$55,MATCH(B164,'Inventory'!$A$16:$A$55,0)),"?"))</f>
        <v/>
      </c>
      <c r="D164" s="21" t="inlineStr">
        <is>
          <t>Out</t>
        </is>
      </c>
      <c r="E164" s="28" t="n">
        <v>1</v>
      </c>
      <c r="F164" s="27" t="n">
        <v>165</v>
      </c>
      <c r="G164" s="21" t="n"/>
    </row>
    <row r="165">
      <c r="A165" s="37" t="n">
        <v>46302</v>
      </c>
      <c r="B165" s="21" t="inlineStr">
        <is>
          <t>RC-040</t>
        </is>
      </c>
      <c r="C165" s="32">
        <f>IF(B165="","",IFERROR(INDEX('Inventory'!$B$16:$B$55,MATCH(B165,'Inventory'!$A$16:$A$55,0)),"?"))</f>
        <v/>
      </c>
      <c r="D165" s="21" t="inlineStr">
        <is>
          <t>Out</t>
        </is>
      </c>
      <c r="E165" s="28" t="n">
        <v>1</v>
      </c>
      <c r="F165" s="27" t="n">
        <v>140</v>
      </c>
      <c r="G165" s="21" t="n"/>
    </row>
    <row r="166">
      <c r="A166" s="37" t="n">
        <v>46302</v>
      </c>
      <c r="B166" s="21" t="inlineStr">
        <is>
          <t>LD-009</t>
        </is>
      </c>
      <c r="C166" s="32">
        <f>IF(B166="","",IFERROR(INDEX('Inventory'!$B$16:$B$55,MATCH(B166,'Inventory'!$A$16:$A$55,0)),"?"))</f>
        <v/>
      </c>
      <c r="D166" s="21" t="inlineStr">
        <is>
          <t>Out</t>
        </is>
      </c>
      <c r="E166" s="28" t="n">
        <v>61</v>
      </c>
      <c r="F166" s="27" t="n">
        <v>7</v>
      </c>
      <c r="G166" s="21" t="n"/>
    </row>
    <row r="167">
      <c r="A167" s="37" t="n">
        <v>46302</v>
      </c>
      <c r="B167" s="21" t="inlineStr">
        <is>
          <t>LD-018</t>
        </is>
      </c>
      <c r="C167" s="32">
        <f>IF(B167="","",IFERROR(INDEX('Inventory'!$B$16:$B$55,MATCH(B167,'Inventory'!$A$16:$A$55,0)),"?"))</f>
        <v/>
      </c>
      <c r="D167" s="21" t="inlineStr">
        <is>
          <t>Out</t>
        </is>
      </c>
      <c r="E167" s="28" t="n">
        <v>17</v>
      </c>
      <c r="F167" s="27" t="n">
        <v>28</v>
      </c>
      <c r="G167" s="21" t="n"/>
    </row>
    <row r="168">
      <c r="A168" s="37" t="n">
        <v>46302</v>
      </c>
      <c r="B168" s="21" t="inlineStr">
        <is>
          <t>LD-050</t>
        </is>
      </c>
      <c r="C168" s="32">
        <f>IF(B168="","",IFERROR(INDEX('Inventory'!$B$16:$B$55,MATCH(B168,'Inventory'!$A$16:$A$55,0)),"?"))</f>
        <v/>
      </c>
      <c r="D168" s="21" t="inlineStr">
        <is>
          <t>Out</t>
        </is>
      </c>
      <c r="E168" s="28" t="n">
        <v>1</v>
      </c>
      <c r="F168" s="27" t="n">
        <v>75</v>
      </c>
      <c r="G168" s="21" t="n"/>
    </row>
    <row r="169">
      <c r="A169" s="37" t="n">
        <v>46302</v>
      </c>
      <c r="B169" s="21" t="inlineStr">
        <is>
          <t>SW-001</t>
        </is>
      </c>
      <c r="C169" s="32">
        <f>IF(B169="","",IFERROR(INDEX('Inventory'!$B$16:$B$55,MATCH(B169,'Inventory'!$A$16:$A$55,0)),"?"))</f>
        <v/>
      </c>
      <c r="D169" s="21" t="inlineStr">
        <is>
          <t>Out</t>
        </is>
      </c>
      <c r="E169" s="28" t="n">
        <v>34</v>
      </c>
      <c r="F169" s="27" t="n">
        <v>9</v>
      </c>
      <c r="G169" s="21" t="n"/>
    </row>
    <row r="170">
      <c r="A170" s="37" t="n">
        <v>46302</v>
      </c>
      <c r="B170" s="21" t="inlineStr">
        <is>
          <t>SW-002</t>
        </is>
      </c>
      <c r="C170" s="32">
        <f>IF(B170="","",IFERROR(INDEX('Inventory'!$B$16:$B$55,MATCH(B170,'Inventory'!$A$16:$A$55,0)),"?"))</f>
        <v/>
      </c>
      <c r="D170" s="21" t="inlineStr">
        <is>
          <t>Out</t>
        </is>
      </c>
      <c r="E170" s="28" t="n">
        <v>29</v>
      </c>
      <c r="F170" s="27" t="n">
        <v>12</v>
      </c>
      <c r="G170" s="21" t="n"/>
    </row>
    <row r="171">
      <c r="A171" s="37" t="n">
        <v>46302</v>
      </c>
      <c r="B171" s="21" t="inlineStr">
        <is>
          <t>AC-001</t>
        </is>
      </c>
      <c r="C171" s="32">
        <f>IF(B171="","",IFERROR(INDEX('Inventory'!$B$16:$B$55,MATCH(B171,'Inventory'!$A$16:$A$55,0)),"?"))</f>
        <v/>
      </c>
      <c r="D171" s="21" t="inlineStr">
        <is>
          <t>Out</t>
        </is>
      </c>
      <c r="E171" s="28" t="n">
        <v>17</v>
      </c>
      <c r="F171" s="27" t="n">
        <v>4.5</v>
      </c>
      <c r="G171" s="21" t="n"/>
    </row>
    <row r="172">
      <c r="A172" s="37" t="n">
        <v>46302</v>
      </c>
      <c r="B172" s="21" t="inlineStr">
        <is>
          <t>AC-002</t>
        </is>
      </c>
      <c r="C172" s="32">
        <f>IF(B172="","",IFERROR(INDEX('Inventory'!$B$16:$B$55,MATCH(B172,'Inventory'!$A$16:$A$55,0)),"?"))</f>
        <v/>
      </c>
      <c r="D172" s="21" t="inlineStr">
        <is>
          <t>Out</t>
        </is>
      </c>
      <c r="E172" s="28" t="n">
        <v>22</v>
      </c>
      <c r="F172" s="27" t="n">
        <v>5</v>
      </c>
      <c r="G172" s="21" t="n"/>
    </row>
    <row r="173">
      <c r="A173" s="37" t="n">
        <v>46302</v>
      </c>
      <c r="B173" s="21" t="inlineStr">
        <is>
          <t>AC-003</t>
        </is>
      </c>
      <c r="C173" s="32">
        <f>IF(B173="","",IFERROR(INDEX('Inventory'!$B$16:$B$55,MATCH(B173,'Inventory'!$A$16:$A$55,0)),"?"))</f>
        <v/>
      </c>
      <c r="D173" s="21" t="inlineStr">
        <is>
          <t>Out</t>
        </is>
      </c>
      <c r="E173" s="28" t="n">
        <v>8</v>
      </c>
      <c r="F173" s="27" t="n">
        <v>3</v>
      </c>
      <c r="G173" s="21" t="n"/>
    </row>
    <row r="174">
      <c r="A174" s="37" t="n">
        <v>46302</v>
      </c>
      <c r="B174" s="21" t="inlineStr">
        <is>
          <t>AC-004</t>
        </is>
      </c>
      <c r="C174" s="32">
        <f>IF(B174="","",IFERROR(INDEX('Inventory'!$B$16:$B$55,MATCH(B174,'Inventory'!$A$16:$A$55,0)),"?"))</f>
        <v/>
      </c>
      <c r="D174" s="21" t="inlineStr">
        <is>
          <t>Out</t>
        </is>
      </c>
      <c r="E174" s="28" t="n">
        <v>12</v>
      </c>
      <c r="F174" s="27" t="n">
        <v>3.5</v>
      </c>
      <c r="G174" s="21" t="n"/>
    </row>
    <row r="175">
      <c r="A175" s="37" t="n">
        <v>46302</v>
      </c>
      <c r="B175" s="21" t="inlineStr">
        <is>
          <t>TL-002</t>
        </is>
      </c>
      <c r="C175" s="32">
        <f>IF(B175="","",IFERROR(INDEX('Inventory'!$B$16:$B$55,MATCH(B175,'Inventory'!$A$16:$A$55,0)),"?"))</f>
        <v/>
      </c>
      <c r="D175" s="21" t="inlineStr">
        <is>
          <t>Out</t>
        </is>
      </c>
      <c r="E175" s="28" t="n">
        <v>1</v>
      </c>
      <c r="F175" s="27" t="n">
        <v>99</v>
      </c>
      <c r="G175" s="21" t="n"/>
    </row>
    <row r="176">
      <c r="A176" s="37" t="n">
        <v>46309</v>
      </c>
      <c r="B176" s="21" t="inlineStr">
        <is>
          <t>CB-025</t>
        </is>
      </c>
      <c r="C176" s="32">
        <f>IF(B176="","",IFERROR(INDEX('Inventory'!$B$16:$B$55,MATCH(B176,'Inventory'!$A$16:$A$55,0)),"?"))</f>
        <v/>
      </c>
      <c r="D176" s="21" t="inlineStr">
        <is>
          <t>Out</t>
        </is>
      </c>
      <c r="E176" s="28" t="n">
        <v>1</v>
      </c>
      <c r="F176" s="27" t="n">
        <v>265</v>
      </c>
      <c r="G176" s="21" t="n"/>
    </row>
    <row r="177">
      <c r="A177" s="37" t="n">
        <v>46309</v>
      </c>
      <c r="B177" s="21" t="inlineStr">
        <is>
          <t>CB-040</t>
        </is>
      </c>
      <c r="C177" s="32">
        <f>IF(B177="","",IFERROR(INDEX('Inventory'!$B$16:$B$55,MATCH(B177,'Inventory'!$A$16:$A$55,0)),"?"))</f>
        <v/>
      </c>
      <c r="D177" s="21" t="inlineStr">
        <is>
          <t>Out</t>
        </is>
      </c>
      <c r="E177" s="28" t="n">
        <v>1</v>
      </c>
      <c r="F177" s="27" t="n">
        <v>410</v>
      </c>
      <c r="G177" s="21" t="n"/>
    </row>
    <row r="178">
      <c r="A178" s="37" t="n">
        <v>46309</v>
      </c>
      <c r="B178" s="21" t="inlineStr">
        <is>
          <t>BR-016</t>
        </is>
      </c>
      <c r="C178" s="32">
        <f>IF(B178="","",IFERROR(INDEX('Inventory'!$B$16:$B$55,MATCH(B178,'Inventory'!$A$16:$A$55,0)),"?"))</f>
        <v/>
      </c>
      <c r="D178" s="21" t="inlineStr">
        <is>
          <t>Out</t>
        </is>
      </c>
      <c r="E178" s="28" t="n">
        <v>25</v>
      </c>
      <c r="F178" s="27" t="n">
        <v>22</v>
      </c>
      <c r="G178" s="21" t="n"/>
    </row>
    <row r="179">
      <c r="A179" s="37" t="n">
        <v>46309</v>
      </c>
      <c r="B179" s="21" t="inlineStr">
        <is>
          <t>BR-063</t>
        </is>
      </c>
      <c r="C179" s="32">
        <f>IF(B179="","",IFERROR(INDEX('Inventory'!$B$16:$B$55,MATCH(B179,'Inventory'!$A$16:$A$55,0)),"?"))</f>
        <v/>
      </c>
      <c r="D179" s="21" t="inlineStr">
        <is>
          <t>Out</t>
        </is>
      </c>
      <c r="E179" s="28" t="n">
        <v>1</v>
      </c>
      <c r="F179" s="27" t="n">
        <v>165</v>
      </c>
      <c r="G179" s="21" t="n"/>
    </row>
    <row r="180">
      <c r="A180" s="37" t="n">
        <v>46309</v>
      </c>
      <c r="B180" s="21" t="inlineStr">
        <is>
          <t>LD-009</t>
        </is>
      </c>
      <c r="C180" s="32">
        <f>IF(B180="","",IFERROR(INDEX('Inventory'!$B$16:$B$55,MATCH(B180,'Inventory'!$A$16:$A$55,0)),"?"))</f>
        <v/>
      </c>
      <c r="D180" s="21" t="inlineStr">
        <is>
          <t>Out</t>
        </is>
      </c>
      <c r="E180" s="28" t="n">
        <v>72</v>
      </c>
      <c r="F180" s="27" t="n">
        <v>7</v>
      </c>
      <c r="G180" s="21" t="n"/>
    </row>
    <row r="181">
      <c r="A181" s="37" t="n">
        <v>46309</v>
      </c>
      <c r="B181" s="21" t="inlineStr">
        <is>
          <t>LD-018</t>
        </is>
      </c>
      <c r="C181" s="32">
        <f>IF(B181="","",IFERROR(INDEX('Inventory'!$B$16:$B$55,MATCH(B181,'Inventory'!$A$16:$A$55,0)),"?"))</f>
        <v/>
      </c>
      <c r="D181" s="21" t="inlineStr">
        <is>
          <t>Out</t>
        </is>
      </c>
      <c r="E181" s="28" t="n">
        <v>21</v>
      </c>
      <c r="F181" s="27" t="n">
        <v>28</v>
      </c>
      <c r="G181" s="21" t="n"/>
    </row>
    <row r="182">
      <c r="A182" s="37" t="n">
        <v>46309</v>
      </c>
      <c r="B182" s="21" t="inlineStr">
        <is>
          <t>LD-050</t>
        </is>
      </c>
      <c r="C182" s="32">
        <f>IF(B182="","",IFERROR(INDEX('Inventory'!$B$16:$B$55,MATCH(B182,'Inventory'!$A$16:$A$55,0)),"?"))</f>
        <v/>
      </c>
      <c r="D182" s="21" t="inlineStr">
        <is>
          <t>Out</t>
        </is>
      </c>
      <c r="E182" s="28" t="n">
        <v>1</v>
      </c>
      <c r="F182" s="27" t="n">
        <v>75</v>
      </c>
      <c r="G182" s="21" t="n"/>
    </row>
    <row r="183">
      <c r="A183" s="37" t="n">
        <v>46309</v>
      </c>
      <c r="B183" s="21" t="inlineStr">
        <is>
          <t>SW-001</t>
        </is>
      </c>
      <c r="C183" s="32">
        <f>IF(B183="","",IFERROR(INDEX('Inventory'!$B$16:$B$55,MATCH(B183,'Inventory'!$A$16:$A$55,0)),"?"))</f>
        <v/>
      </c>
      <c r="D183" s="21" t="inlineStr">
        <is>
          <t>Out</t>
        </is>
      </c>
      <c r="E183" s="28" t="n">
        <v>33</v>
      </c>
      <c r="F183" s="27" t="n">
        <v>9</v>
      </c>
      <c r="G183" s="21" t="n"/>
    </row>
    <row r="184">
      <c r="A184" s="37" t="n">
        <v>46309</v>
      </c>
      <c r="B184" s="21" t="inlineStr">
        <is>
          <t>SW-002</t>
        </is>
      </c>
      <c r="C184" s="32">
        <f>IF(B184="","",IFERROR(INDEX('Inventory'!$B$16:$B$55,MATCH(B184,'Inventory'!$A$16:$A$55,0)),"?"))</f>
        <v/>
      </c>
      <c r="D184" s="21" t="inlineStr">
        <is>
          <t>Out</t>
        </is>
      </c>
      <c r="E184" s="28" t="n">
        <v>27</v>
      </c>
      <c r="F184" s="27" t="n">
        <v>12</v>
      </c>
      <c r="G184" s="21" t="n"/>
    </row>
    <row r="185">
      <c r="A185" s="37" t="n">
        <v>46309</v>
      </c>
      <c r="B185" s="21" t="inlineStr">
        <is>
          <t>AC-001</t>
        </is>
      </c>
      <c r="C185" s="32">
        <f>IF(B185="","",IFERROR(INDEX('Inventory'!$B$16:$B$55,MATCH(B185,'Inventory'!$A$16:$A$55,0)),"?"))</f>
        <v/>
      </c>
      <c r="D185" s="21" t="inlineStr">
        <is>
          <t>Out</t>
        </is>
      </c>
      <c r="E185" s="28" t="n">
        <v>18</v>
      </c>
      <c r="F185" s="27" t="n">
        <v>4.5</v>
      </c>
      <c r="G185" s="21" t="n"/>
    </row>
    <row r="186">
      <c r="A186" s="37" t="n">
        <v>46309</v>
      </c>
      <c r="B186" s="21" t="inlineStr">
        <is>
          <t>AC-002</t>
        </is>
      </c>
      <c r="C186" s="32">
        <f>IF(B186="","",IFERROR(INDEX('Inventory'!$B$16:$B$55,MATCH(B186,'Inventory'!$A$16:$A$55,0)),"?"))</f>
        <v/>
      </c>
      <c r="D186" s="21" t="inlineStr">
        <is>
          <t>Out</t>
        </is>
      </c>
      <c r="E186" s="28" t="n">
        <v>19</v>
      </c>
      <c r="F186" s="27" t="n">
        <v>5</v>
      </c>
      <c r="G186" s="21" t="n"/>
    </row>
    <row r="187">
      <c r="A187" s="37" t="n">
        <v>46309</v>
      </c>
      <c r="B187" s="21" t="inlineStr">
        <is>
          <t>AC-003</t>
        </is>
      </c>
      <c r="C187" s="32">
        <f>IF(B187="","",IFERROR(INDEX('Inventory'!$B$16:$B$55,MATCH(B187,'Inventory'!$A$16:$A$55,0)),"?"))</f>
        <v/>
      </c>
      <c r="D187" s="21" t="inlineStr">
        <is>
          <t>Out</t>
        </is>
      </c>
      <c r="E187" s="28" t="n">
        <v>7</v>
      </c>
      <c r="F187" s="27" t="n">
        <v>3</v>
      </c>
      <c r="G187" s="21" t="n"/>
    </row>
    <row r="188">
      <c r="A188" s="37" t="n">
        <v>46309</v>
      </c>
      <c r="B188" s="21" t="inlineStr">
        <is>
          <t>AC-004</t>
        </is>
      </c>
      <c r="C188" s="32">
        <f>IF(B188="","",IFERROR(INDEX('Inventory'!$B$16:$B$55,MATCH(B188,'Inventory'!$A$16:$A$55,0)),"?"))</f>
        <v/>
      </c>
      <c r="D188" s="21" t="inlineStr">
        <is>
          <t>Out</t>
        </is>
      </c>
      <c r="E188" s="28" t="n">
        <v>17</v>
      </c>
      <c r="F188" s="27" t="n">
        <v>3.5</v>
      </c>
      <c r="G188" s="21" t="n"/>
    </row>
    <row r="189">
      <c r="A189" s="37" t="n">
        <v>46309</v>
      </c>
      <c r="B189" s="21" t="inlineStr">
        <is>
          <t>TL-003</t>
        </is>
      </c>
      <c r="C189" s="32">
        <f>IF(B189="","",IFERROR(INDEX('Inventory'!$B$16:$B$55,MATCH(B189,'Inventory'!$A$16:$A$55,0)),"?"))</f>
        <v/>
      </c>
      <c r="D189" s="21" t="inlineStr">
        <is>
          <t>Out</t>
        </is>
      </c>
      <c r="E189" s="28" t="n">
        <v>1</v>
      </c>
      <c r="F189" s="27" t="n">
        <v>55</v>
      </c>
      <c r="G189" s="21" t="n"/>
    </row>
    <row r="190">
      <c r="A190" s="37" t="n">
        <v>46316</v>
      </c>
      <c r="B190" s="21" t="inlineStr">
        <is>
          <t>CB-025</t>
        </is>
      </c>
      <c r="C190" s="32">
        <f>IF(B190="","",IFERROR(INDEX('Inventory'!$B$16:$B$55,MATCH(B190,'Inventory'!$A$16:$A$55,0)),"?"))</f>
        <v/>
      </c>
      <c r="D190" s="21" t="inlineStr">
        <is>
          <t>Out</t>
        </is>
      </c>
      <c r="E190" s="28" t="n">
        <v>1</v>
      </c>
      <c r="F190" s="27" t="n">
        <v>265</v>
      </c>
      <c r="G190" s="21" t="n"/>
    </row>
    <row r="191">
      <c r="A191" s="37" t="n">
        <v>46316</v>
      </c>
      <c r="B191" s="21" t="inlineStr">
        <is>
          <t>CB-040</t>
        </is>
      </c>
      <c r="C191" s="32">
        <f>IF(B191="","",IFERROR(INDEX('Inventory'!$B$16:$B$55,MATCH(B191,'Inventory'!$A$16:$A$55,0)),"?"))</f>
        <v/>
      </c>
      <c r="D191" s="21" t="inlineStr">
        <is>
          <t>Out</t>
        </is>
      </c>
      <c r="E191" s="28" t="n">
        <v>1</v>
      </c>
      <c r="F191" s="27" t="n">
        <v>410</v>
      </c>
      <c r="G191" s="21" t="n"/>
    </row>
    <row r="192">
      <c r="A192" s="37" t="n">
        <v>46316</v>
      </c>
      <c r="B192" s="21" t="inlineStr">
        <is>
          <t>CB-060</t>
        </is>
      </c>
      <c r="C192" s="32">
        <f>IF(B192="","",IFERROR(INDEX('Inventory'!$B$16:$B$55,MATCH(B192,'Inventory'!$A$16:$A$55,0)),"?"))</f>
        <v/>
      </c>
      <c r="D192" s="21" t="inlineStr">
        <is>
          <t>Out</t>
        </is>
      </c>
      <c r="E192" s="28" t="n">
        <v>1</v>
      </c>
      <c r="F192" s="27" t="n">
        <v>600</v>
      </c>
      <c r="G192" s="21" t="n"/>
    </row>
    <row r="193">
      <c r="A193" s="37" t="n">
        <v>46316</v>
      </c>
      <c r="B193" s="21" t="inlineStr">
        <is>
          <t>BR-016</t>
        </is>
      </c>
      <c r="C193" s="32">
        <f>IF(B193="","",IFERROR(INDEX('Inventory'!$B$16:$B$55,MATCH(B193,'Inventory'!$A$16:$A$55,0)),"?"))</f>
        <v/>
      </c>
      <c r="D193" s="21" t="inlineStr">
        <is>
          <t>Out</t>
        </is>
      </c>
      <c r="E193" s="28" t="n">
        <v>18</v>
      </c>
      <c r="F193" s="27" t="n">
        <v>22</v>
      </c>
      <c r="G193" s="21" t="n"/>
    </row>
    <row r="194">
      <c r="A194" s="37" t="n">
        <v>46316</v>
      </c>
      <c r="B194" s="21" t="inlineStr">
        <is>
          <t>BR-063</t>
        </is>
      </c>
      <c r="C194" s="32">
        <f>IF(B194="","",IFERROR(INDEX('Inventory'!$B$16:$B$55,MATCH(B194,'Inventory'!$A$16:$A$55,0)),"?"))</f>
        <v/>
      </c>
      <c r="D194" s="21" t="inlineStr">
        <is>
          <t>Out</t>
        </is>
      </c>
      <c r="E194" s="28" t="n">
        <v>1</v>
      </c>
      <c r="F194" s="27" t="n">
        <v>165</v>
      </c>
      <c r="G194" s="21" t="n"/>
    </row>
    <row r="195">
      <c r="A195" s="37" t="n">
        <v>46316</v>
      </c>
      <c r="B195" s="21" t="inlineStr">
        <is>
          <t>RC-040</t>
        </is>
      </c>
      <c r="C195" s="32">
        <f>IF(B195="","",IFERROR(INDEX('Inventory'!$B$16:$B$55,MATCH(B195,'Inventory'!$A$16:$A$55,0)),"?"))</f>
        <v/>
      </c>
      <c r="D195" s="21" t="inlineStr">
        <is>
          <t>Out</t>
        </is>
      </c>
      <c r="E195" s="28" t="n">
        <v>1</v>
      </c>
      <c r="F195" s="27" t="n">
        <v>140</v>
      </c>
      <c r="G195" s="21" t="n"/>
    </row>
    <row r="196">
      <c r="A196" s="37" t="n">
        <v>46316</v>
      </c>
      <c r="B196" s="21" t="inlineStr">
        <is>
          <t>LD-009</t>
        </is>
      </c>
      <c r="C196" s="32">
        <f>IF(B196="","",IFERROR(INDEX('Inventory'!$B$16:$B$55,MATCH(B196,'Inventory'!$A$16:$A$55,0)),"?"))</f>
        <v/>
      </c>
      <c r="D196" s="21" t="inlineStr">
        <is>
          <t>Out</t>
        </is>
      </c>
      <c r="E196" s="28" t="n">
        <v>58</v>
      </c>
      <c r="F196" s="27" t="n">
        <v>7</v>
      </c>
      <c r="G196" s="21" t="n"/>
    </row>
    <row r="197">
      <c r="A197" s="37" t="n">
        <v>46316</v>
      </c>
      <c r="B197" s="21" t="inlineStr">
        <is>
          <t>LD-018</t>
        </is>
      </c>
      <c r="C197" s="32">
        <f>IF(B197="","",IFERROR(INDEX('Inventory'!$B$16:$B$55,MATCH(B197,'Inventory'!$A$16:$A$55,0)),"?"))</f>
        <v/>
      </c>
      <c r="D197" s="21" t="inlineStr">
        <is>
          <t>Out</t>
        </is>
      </c>
      <c r="E197" s="28" t="n">
        <v>21</v>
      </c>
      <c r="F197" s="27" t="n">
        <v>28</v>
      </c>
      <c r="G197" s="21" t="n"/>
    </row>
    <row r="198">
      <c r="A198" s="37" t="n">
        <v>46316</v>
      </c>
      <c r="B198" s="21" t="inlineStr">
        <is>
          <t>LD-050</t>
        </is>
      </c>
      <c r="C198" s="32">
        <f>IF(B198="","",IFERROR(INDEX('Inventory'!$B$16:$B$55,MATCH(B198,'Inventory'!$A$16:$A$55,0)),"?"))</f>
        <v/>
      </c>
      <c r="D198" s="21" t="inlineStr">
        <is>
          <t>Out</t>
        </is>
      </c>
      <c r="E198" s="28" t="n">
        <v>1</v>
      </c>
      <c r="F198" s="27" t="n">
        <v>75</v>
      </c>
      <c r="G198" s="21" t="n"/>
    </row>
    <row r="199">
      <c r="A199" s="37" t="n">
        <v>46316</v>
      </c>
      <c r="B199" s="21" t="inlineStr">
        <is>
          <t>SW-001</t>
        </is>
      </c>
      <c r="C199" s="32">
        <f>IF(B199="","",IFERROR(INDEX('Inventory'!$B$16:$B$55,MATCH(B199,'Inventory'!$A$16:$A$55,0)),"?"))</f>
        <v/>
      </c>
      <c r="D199" s="21" t="inlineStr">
        <is>
          <t>Out</t>
        </is>
      </c>
      <c r="E199" s="28" t="n">
        <v>41</v>
      </c>
      <c r="F199" s="27" t="n">
        <v>9</v>
      </c>
      <c r="G199" s="21" t="n"/>
    </row>
    <row r="200">
      <c r="A200" s="37" t="n">
        <v>46316</v>
      </c>
      <c r="B200" s="21" t="inlineStr">
        <is>
          <t>SW-002</t>
        </is>
      </c>
      <c r="C200" s="32">
        <f>IF(B200="","",IFERROR(INDEX('Inventory'!$B$16:$B$55,MATCH(B200,'Inventory'!$A$16:$A$55,0)),"?"))</f>
        <v/>
      </c>
      <c r="D200" s="21" t="inlineStr">
        <is>
          <t>Out</t>
        </is>
      </c>
      <c r="E200" s="28" t="n">
        <v>25</v>
      </c>
      <c r="F200" s="27" t="n">
        <v>12</v>
      </c>
      <c r="G200" s="21" t="n"/>
    </row>
    <row r="201">
      <c r="A201" s="37" t="n">
        <v>46316</v>
      </c>
      <c r="B201" s="21" t="inlineStr">
        <is>
          <t>AC-001</t>
        </is>
      </c>
      <c r="C201" s="32">
        <f>IF(B201="","",IFERROR(INDEX('Inventory'!$B$16:$B$55,MATCH(B201,'Inventory'!$A$16:$A$55,0)),"?"))</f>
        <v/>
      </c>
      <c r="D201" s="21" t="inlineStr">
        <is>
          <t>Out</t>
        </is>
      </c>
      <c r="E201" s="28" t="n">
        <v>21</v>
      </c>
      <c r="F201" s="27" t="n">
        <v>4.5</v>
      </c>
      <c r="G201" s="21" t="n"/>
    </row>
    <row r="202">
      <c r="A202" s="37" t="n">
        <v>46316</v>
      </c>
      <c r="B202" s="21" t="inlineStr">
        <is>
          <t>AC-002</t>
        </is>
      </c>
      <c r="C202" s="32">
        <f>IF(B202="","",IFERROR(INDEX('Inventory'!$B$16:$B$55,MATCH(B202,'Inventory'!$A$16:$A$55,0)),"?"))</f>
        <v/>
      </c>
      <c r="D202" s="21" t="inlineStr">
        <is>
          <t>Out</t>
        </is>
      </c>
      <c r="E202" s="28" t="n">
        <v>20</v>
      </c>
      <c r="F202" s="27" t="n">
        <v>5</v>
      </c>
      <c r="G202" s="21" t="n"/>
    </row>
    <row r="203">
      <c r="A203" s="37" t="n">
        <v>46316</v>
      </c>
      <c r="B203" s="21" t="inlineStr">
        <is>
          <t>AC-003</t>
        </is>
      </c>
      <c r="C203" s="32">
        <f>IF(B203="","",IFERROR(INDEX('Inventory'!$B$16:$B$55,MATCH(B203,'Inventory'!$A$16:$A$55,0)),"?"))</f>
        <v/>
      </c>
      <c r="D203" s="21" t="inlineStr">
        <is>
          <t>Out</t>
        </is>
      </c>
      <c r="E203" s="28" t="n">
        <v>7</v>
      </c>
      <c r="F203" s="27" t="n">
        <v>3</v>
      </c>
      <c r="G203" s="21" t="n"/>
    </row>
    <row r="204">
      <c r="A204" s="37" t="n">
        <v>46316</v>
      </c>
      <c r="B204" s="21" t="inlineStr">
        <is>
          <t>AC-004</t>
        </is>
      </c>
      <c r="C204" s="32">
        <f>IF(B204="","",IFERROR(INDEX('Inventory'!$B$16:$B$55,MATCH(B204,'Inventory'!$A$16:$A$55,0)),"?"))</f>
        <v/>
      </c>
      <c r="D204" s="21" t="inlineStr">
        <is>
          <t>Out</t>
        </is>
      </c>
      <c r="E204" s="28" t="n">
        <v>11</v>
      </c>
      <c r="F204" s="27" t="n">
        <v>3.5</v>
      </c>
      <c r="G204" s="21" t="n"/>
    </row>
    <row r="205">
      <c r="A205" s="37" t="n">
        <v>46316</v>
      </c>
      <c r="B205" s="21" t="inlineStr">
        <is>
          <t>TL-001</t>
        </is>
      </c>
      <c r="C205" s="32">
        <f>IF(B205="","",IFERROR(INDEX('Inventory'!$B$16:$B$55,MATCH(B205,'Inventory'!$A$16:$A$55,0)),"?"))</f>
        <v/>
      </c>
      <c r="D205" s="21" t="inlineStr">
        <is>
          <t>Out</t>
        </is>
      </c>
      <c r="E205" s="28" t="n">
        <v>1</v>
      </c>
      <c r="F205" s="27" t="n">
        <v>45</v>
      </c>
      <c r="G205" s="21" t="n"/>
    </row>
    <row r="206">
      <c r="A206" s="37" t="n">
        <v>46316</v>
      </c>
      <c r="B206" s="21" t="inlineStr">
        <is>
          <t>TL-002</t>
        </is>
      </c>
      <c r="C206" s="32">
        <f>IF(B206="","",IFERROR(INDEX('Inventory'!$B$16:$B$55,MATCH(B206,'Inventory'!$A$16:$A$55,0)),"?"))</f>
        <v/>
      </c>
      <c r="D206" s="21" t="inlineStr">
        <is>
          <t>Out</t>
        </is>
      </c>
      <c r="E206" s="28" t="n">
        <v>1</v>
      </c>
      <c r="F206" s="27" t="n">
        <v>99</v>
      </c>
      <c r="G206" s="21" t="n"/>
    </row>
    <row r="207">
      <c r="A207" s="37" t="n"/>
      <c r="B207" s="21" t="n"/>
      <c r="C207" s="32">
        <f>IF(B207="","",IFERROR(INDEX('Inventory'!$B$16:$B$55,MATCH(B207,'Inventory'!$A$16:$A$55,0)),"?"))</f>
        <v/>
      </c>
      <c r="D207" s="21" t="n"/>
      <c r="E207" s="28" t="n"/>
      <c r="F207" s="27" t="n"/>
      <c r="G207" s="21" t="n"/>
    </row>
    <row r="208">
      <c r="A208" s="37" t="n"/>
      <c r="B208" s="21" t="n"/>
      <c r="C208" s="32">
        <f>IF(B208="","",IFERROR(INDEX('Inventory'!$B$16:$B$55,MATCH(B208,'Inventory'!$A$16:$A$55,0)),"?"))</f>
        <v/>
      </c>
      <c r="D208" s="21" t="n"/>
      <c r="E208" s="28" t="n"/>
      <c r="F208" s="27" t="n"/>
      <c r="G208" s="21" t="n"/>
    </row>
    <row r="209">
      <c r="A209" s="37" t="n"/>
      <c r="B209" s="21" t="n"/>
      <c r="C209" s="32">
        <f>IF(B209="","",IFERROR(INDEX('Inventory'!$B$16:$B$55,MATCH(B209,'Inventory'!$A$16:$A$55,0)),"?"))</f>
        <v/>
      </c>
      <c r="D209" s="21" t="n"/>
      <c r="E209" s="28" t="n"/>
      <c r="F209" s="27" t="n"/>
      <c r="G209" s="21" t="n"/>
    </row>
    <row r="210">
      <c r="A210" s="37" t="n"/>
      <c r="B210" s="21" t="n"/>
      <c r="C210" s="32">
        <f>IF(B210="","",IFERROR(INDEX('Inventory'!$B$16:$B$55,MATCH(B210,'Inventory'!$A$16:$A$55,0)),"?"))</f>
        <v/>
      </c>
      <c r="D210" s="21" t="n"/>
      <c r="E210" s="28" t="n"/>
      <c r="F210" s="27" t="n"/>
      <c r="G210" s="21" t="n"/>
    </row>
    <row r="211">
      <c r="A211" s="37" t="n"/>
      <c r="B211" s="21" t="n"/>
      <c r="C211" s="32">
        <f>IF(B211="","",IFERROR(INDEX('Inventory'!$B$16:$B$55,MATCH(B211,'Inventory'!$A$16:$A$55,0)),"?"))</f>
        <v/>
      </c>
      <c r="D211" s="21" t="n"/>
      <c r="E211" s="28" t="n"/>
      <c r="F211" s="27" t="n"/>
      <c r="G211" s="21" t="n"/>
    </row>
    <row r="212">
      <c r="A212" s="37" t="n"/>
      <c r="B212" s="21" t="n"/>
      <c r="C212" s="32">
        <f>IF(B212="","",IFERROR(INDEX('Inventory'!$B$16:$B$55,MATCH(B212,'Inventory'!$A$16:$A$55,0)),"?"))</f>
        <v/>
      </c>
      <c r="D212" s="21" t="n"/>
      <c r="E212" s="28" t="n"/>
      <c r="F212" s="27" t="n"/>
      <c r="G212" s="21" t="n"/>
    </row>
    <row r="213">
      <c r="A213" s="37" t="n"/>
      <c r="B213" s="21" t="n"/>
      <c r="C213" s="32">
        <f>IF(B213="","",IFERROR(INDEX('Inventory'!$B$16:$B$55,MATCH(B213,'Inventory'!$A$16:$A$55,0)),"?"))</f>
        <v/>
      </c>
      <c r="D213" s="21" t="n"/>
      <c r="E213" s="28" t="n"/>
      <c r="F213" s="27" t="n"/>
      <c r="G213" s="21" t="n"/>
    </row>
    <row r="214">
      <c r="A214" s="37" t="n"/>
      <c r="B214" s="21" t="n"/>
      <c r="C214" s="32">
        <f>IF(B214="","",IFERROR(INDEX('Inventory'!$B$16:$B$55,MATCH(B214,'Inventory'!$A$16:$A$55,0)),"?"))</f>
        <v/>
      </c>
      <c r="D214" s="21" t="n"/>
      <c r="E214" s="28" t="n"/>
      <c r="F214" s="27" t="n"/>
      <c r="G214" s="21" t="n"/>
    </row>
    <row r="215">
      <c r="A215" s="37" t="n"/>
      <c r="B215" s="21" t="n"/>
      <c r="C215" s="32">
        <f>IF(B215="","",IFERROR(INDEX('Inventory'!$B$16:$B$55,MATCH(B215,'Inventory'!$A$16:$A$55,0)),"?"))</f>
        <v/>
      </c>
      <c r="D215" s="21" t="n"/>
      <c r="E215" s="28" t="n"/>
      <c r="F215" s="27" t="n"/>
      <c r="G215" s="21" t="n"/>
    </row>
    <row r="216">
      <c r="A216" s="37" t="n"/>
      <c r="B216" s="21" t="n"/>
      <c r="C216" s="32">
        <f>IF(B216="","",IFERROR(INDEX('Inventory'!$B$16:$B$55,MATCH(B216,'Inventory'!$A$16:$A$55,0)),"?"))</f>
        <v/>
      </c>
      <c r="D216" s="21" t="n"/>
      <c r="E216" s="28" t="n"/>
      <c r="F216" s="27" t="n"/>
      <c r="G216" s="21" t="n"/>
    </row>
    <row r="217">
      <c r="A217" s="37" t="n"/>
      <c r="B217" s="21" t="n"/>
      <c r="C217" s="32">
        <f>IF(B217="","",IFERROR(INDEX('Inventory'!$B$16:$B$55,MATCH(B217,'Inventory'!$A$16:$A$55,0)),"?"))</f>
        <v/>
      </c>
      <c r="D217" s="21" t="n"/>
      <c r="E217" s="28" t="n"/>
      <c r="F217" s="27" t="n"/>
      <c r="G217" s="21" t="n"/>
    </row>
    <row r="218">
      <c r="A218" s="37" t="n"/>
      <c r="B218" s="21" t="n"/>
      <c r="C218" s="32">
        <f>IF(B218="","",IFERROR(INDEX('Inventory'!$B$16:$B$55,MATCH(B218,'Inventory'!$A$16:$A$55,0)),"?"))</f>
        <v/>
      </c>
      <c r="D218" s="21" t="n"/>
      <c r="E218" s="28" t="n"/>
      <c r="F218" s="27" t="n"/>
      <c r="G218" s="21" t="n"/>
    </row>
    <row r="219">
      <c r="A219" s="37" t="n"/>
      <c r="B219" s="21" t="n"/>
      <c r="C219" s="32">
        <f>IF(B219="","",IFERROR(INDEX('Inventory'!$B$16:$B$55,MATCH(B219,'Inventory'!$A$16:$A$55,0)),"?"))</f>
        <v/>
      </c>
      <c r="D219" s="21" t="n"/>
      <c r="E219" s="28" t="n"/>
      <c r="F219" s="27" t="n"/>
      <c r="G219" s="21" t="n"/>
    </row>
    <row r="220">
      <c r="A220" s="37" t="n"/>
      <c r="B220" s="21" t="n"/>
      <c r="C220" s="32">
        <f>IF(B220="","",IFERROR(INDEX('Inventory'!$B$16:$B$55,MATCH(B220,'Inventory'!$A$16:$A$55,0)),"?"))</f>
        <v/>
      </c>
      <c r="D220" s="21" t="n"/>
      <c r="E220" s="28" t="n"/>
      <c r="F220" s="27" t="n"/>
      <c r="G220" s="21" t="n"/>
    </row>
    <row r="221">
      <c r="A221" s="37" t="n"/>
      <c r="B221" s="21" t="n"/>
      <c r="C221" s="32">
        <f>IF(B221="","",IFERROR(INDEX('Inventory'!$B$16:$B$55,MATCH(B221,'Inventory'!$A$16:$A$55,0)),"?"))</f>
        <v/>
      </c>
      <c r="D221" s="21" t="n"/>
      <c r="E221" s="28" t="n"/>
      <c r="F221" s="27" t="n"/>
      <c r="G221" s="21" t="n"/>
    </row>
    <row r="222">
      <c r="A222" s="37" t="n"/>
      <c r="B222" s="21" t="n"/>
      <c r="C222" s="32">
        <f>IF(B222="","",IFERROR(INDEX('Inventory'!$B$16:$B$55,MATCH(B222,'Inventory'!$A$16:$A$55,0)),"?"))</f>
        <v/>
      </c>
      <c r="D222" s="21" t="n"/>
      <c r="E222" s="28" t="n"/>
      <c r="F222" s="27" t="n"/>
      <c r="G222" s="21" t="n"/>
    </row>
    <row r="223">
      <c r="A223" s="37" t="n"/>
      <c r="B223" s="21" t="n"/>
      <c r="C223" s="32">
        <f>IF(B223="","",IFERROR(INDEX('Inventory'!$B$16:$B$55,MATCH(B223,'Inventory'!$A$16:$A$55,0)),"?"))</f>
        <v/>
      </c>
      <c r="D223" s="21" t="n"/>
      <c r="E223" s="28" t="n"/>
      <c r="F223" s="27" t="n"/>
      <c r="G223" s="21" t="n"/>
    </row>
    <row r="224">
      <c r="A224" s="37" t="n"/>
      <c r="B224" s="21" t="n"/>
      <c r="C224" s="32">
        <f>IF(B224="","",IFERROR(INDEX('Inventory'!$B$16:$B$55,MATCH(B224,'Inventory'!$A$16:$A$55,0)),"?"))</f>
        <v/>
      </c>
      <c r="D224" s="21" t="n"/>
      <c r="E224" s="28" t="n"/>
      <c r="F224" s="27" t="n"/>
      <c r="G224" s="21" t="n"/>
    </row>
    <row r="225">
      <c r="A225" s="37" t="n"/>
      <c r="B225" s="21" t="n"/>
      <c r="C225" s="32">
        <f>IF(B225="","",IFERROR(INDEX('Inventory'!$B$16:$B$55,MATCH(B225,'Inventory'!$A$16:$A$55,0)),"?"))</f>
        <v/>
      </c>
      <c r="D225" s="21" t="n"/>
      <c r="E225" s="28" t="n"/>
      <c r="F225" s="27" t="n"/>
      <c r="G225" s="21" t="n"/>
    </row>
    <row r="226">
      <c r="A226" s="37" t="n"/>
      <c r="B226" s="21" t="n"/>
      <c r="C226" s="32">
        <f>IF(B226="","",IFERROR(INDEX('Inventory'!$B$16:$B$55,MATCH(B226,'Inventory'!$A$16:$A$55,0)),"?"))</f>
        <v/>
      </c>
      <c r="D226" s="21" t="n"/>
      <c r="E226" s="28" t="n"/>
      <c r="F226" s="27" t="n"/>
      <c r="G226" s="21" t="n"/>
    </row>
    <row r="227">
      <c r="A227" s="37" t="n"/>
      <c r="B227" s="21" t="n"/>
      <c r="C227" s="32">
        <f>IF(B227="","",IFERROR(INDEX('Inventory'!$B$16:$B$55,MATCH(B227,'Inventory'!$A$16:$A$55,0)),"?"))</f>
        <v/>
      </c>
      <c r="D227" s="21" t="n"/>
      <c r="E227" s="28" t="n"/>
      <c r="F227" s="27" t="n"/>
      <c r="G227" s="21" t="n"/>
    </row>
    <row r="228">
      <c r="A228" s="37" t="n"/>
      <c r="B228" s="21" t="n"/>
      <c r="C228" s="32">
        <f>IF(B228="","",IFERROR(INDEX('Inventory'!$B$16:$B$55,MATCH(B228,'Inventory'!$A$16:$A$55,0)),"?"))</f>
        <v/>
      </c>
      <c r="D228" s="21" t="n"/>
      <c r="E228" s="28" t="n"/>
      <c r="F228" s="27" t="n"/>
      <c r="G228" s="21" t="n"/>
    </row>
    <row r="229">
      <c r="A229" s="37" t="n"/>
      <c r="B229" s="21" t="n"/>
      <c r="C229" s="32">
        <f>IF(B229="","",IFERROR(INDEX('Inventory'!$B$16:$B$55,MATCH(B229,'Inventory'!$A$16:$A$55,0)),"?"))</f>
        <v/>
      </c>
      <c r="D229" s="21" t="n"/>
      <c r="E229" s="28" t="n"/>
      <c r="F229" s="27" t="n"/>
      <c r="G229" s="21" t="n"/>
    </row>
    <row r="230">
      <c r="A230" s="37" t="n"/>
      <c r="B230" s="21" t="n"/>
      <c r="C230" s="32">
        <f>IF(B230="","",IFERROR(INDEX('Inventory'!$B$16:$B$55,MATCH(B230,'Inventory'!$A$16:$A$55,0)),"?"))</f>
        <v/>
      </c>
      <c r="D230" s="21" t="n"/>
      <c r="E230" s="28" t="n"/>
      <c r="F230" s="27" t="n"/>
      <c r="G230" s="21" t="n"/>
    </row>
    <row r="231">
      <c r="A231" s="37" t="n"/>
      <c r="B231" s="21" t="n"/>
      <c r="C231" s="32">
        <f>IF(B231="","",IFERROR(INDEX('Inventory'!$B$16:$B$55,MATCH(B231,'Inventory'!$A$16:$A$55,0)),"?"))</f>
        <v/>
      </c>
      <c r="D231" s="21" t="n"/>
      <c r="E231" s="28" t="n"/>
      <c r="F231" s="27" t="n"/>
      <c r="G231" s="21" t="n"/>
    </row>
    <row r="232">
      <c r="A232" s="37" t="n"/>
      <c r="B232" s="21" t="n"/>
      <c r="C232" s="32">
        <f>IF(B232="","",IFERROR(INDEX('Inventory'!$B$16:$B$55,MATCH(B232,'Inventory'!$A$16:$A$55,0)),"?"))</f>
        <v/>
      </c>
      <c r="D232" s="21" t="n"/>
      <c r="E232" s="28" t="n"/>
      <c r="F232" s="27" t="n"/>
      <c r="G232" s="21" t="n"/>
    </row>
    <row r="233">
      <c r="A233" s="37" t="n"/>
      <c r="B233" s="21" t="n"/>
      <c r="C233" s="32">
        <f>IF(B233="","",IFERROR(INDEX('Inventory'!$B$16:$B$55,MATCH(B233,'Inventory'!$A$16:$A$55,0)),"?"))</f>
        <v/>
      </c>
      <c r="D233" s="21" t="n"/>
      <c r="E233" s="28" t="n"/>
      <c r="F233" s="27" t="n"/>
      <c r="G233" s="21" t="n"/>
    </row>
    <row r="234">
      <c r="A234" s="37" t="n"/>
      <c r="B234" s="21" t="n"/>
      <c r="C234" s="32">
        <f>IF(B234="","",IFERROR(INDEX('Inventory'!$B$16:$B$55,MATCH(B234,'Inventory'!$A$16:$A$55,0)),"?"))</f>
        <v/>
      </c>
      <c r="D234" s="21" t="n"/>
      <c r="E234" s="28" t="n"/>
      <c r="F234" s="27" t="n"/>
      <c r="G234" s="21" t="n"/>
    </row>
    <row r="235">
      <c r="A235" s="37" t="n"/>
      <c r="B235" s="21" t="n"/>
      <c r="C235" s="32">
        <f>IF(B235="","",IFERROR(INDEX('Inventory'!$B$16:$B$55,MATCH(B235,'Inventory'!$A$16:$A$55,0)),"?"))</f>
        <v/>
      </c>
      <c r="D235" s="21" t="n"/>
      <c r="E235" s="28" t="n"/>
      <c r="F235" s="27" t="n"/>
      <c r="G235" s="21" t="n"/>
    </row>
    <row r="236">
      <c r="A236" s="37" t="n"/>
      <c r="B236" s="21" t="n"/>
      <c r="C236" s="32">
        <f>IF(B236="","",IFERROR(INDEX('Inventory'!$B$16:$B$55,MATCH(B236,'Inventory'!$A$16:$A$55,0)),"?"))</f>
        <v/>
      </c>
      <c r="D236" s="21" t="n"/>
      <c r="E236" s="28" t="n"/>
      <c r="F236" s="27" t="n"/>
      <c r="G236" s="21" t="n"/>
    </row>
    <row r="237">
      <c r="A237" s="37" t="n"/>
      <c r="B237" s="21" t="n"/>
      <c r="C237" s="32">
        <f>IF(B237="","",IFERROR(INDEX('Inventory'!$B$16:$B$55,MATCH(B237,'Inventory'!$A$16:$A$55,0)),"?"))</f>
        <v/>
      </c>
      <c r="D237" s="21" t="n"/>
      <c r="E237" s="28" t="n"/>
      <c r="F237" s="27" t="n"/>
      <c r="G237" s="21" t="n"/>
    </row>
    <row r="238">
      <c r="A238" s="37" t="n"/>
      <c r="B238" s="21" t="n"/>
      <c r="C238" s="32">
        <f>IF(B238="","",IFERROR(INDEX('Inventory'!$B$16:$B$55,MATCH(B238,'Inventory'!$A$16:$A$55,0)),"?"))</f>
        <v/>
      </c>
      <c r="D238" s="21" t="n"/>
      <c r="E238" s="28" t="n"/>
      <c r="F238" s="27" t="n"/>
      <c r="G238" s="21" t="n"/>
    </row>
    <row r="239">
      <c r="A239" s="37" t="n"/>
      <c r="B239" s="21" t="n"/>
      <c r="C239" s="32">
        <f>IF(B239="","",IFERROR(INDEX('Inventory'!$B$16:$B$55,MATCH(B239,'Inventory'!$A$16:$A$55,0)),"?"))</f>
        <v/>
      </c>
      <c r="D239" s="21" t="n"/>
      <c r="E239" s="28" t="n"/>
      <c r="F239" s="27" t="n"/>
      <c r="G239" s="21" t="n"/>
    </row>
    <row r="240">
      <c r="A240" s="37" t="n"/>
      <c r="B240" s="21" t="n"/>
      <c r="C240" s="32">
        <f>IF(B240="","",IFERROR(INDEX('Inventory'!$B$16:$B$55,MATCH(B240,'Inventory'!$A$16:$A$55,0)),"?"))</f>
        <v/>
      </c>
      <c r="D240" s="21" t="n"/>
      <c r="E240" s="28" t="n"/>
      <c r="F240" s="27" t="n"/>
      <c r="G240" s="21" t="n"/>
    </row>
    <row r="241">
      <c r="A241" s="37" t="n"/>
      <c r="B241" s="21" t="n"/>
      <c r="C241" s="32">
        <f>IF(B241="","",IFERROR(INDEX('Inventory'!$B$16:$B$55,MATCH(B241,'Inventory'!$A$16:$A$55,0)),"?"))</f>
        <v/>
      </c>
      <c r="D241" s="21" t="n"/>
      <c r="E241" s="28" t="n"/>
      <c r="F241" s="27" t="n"/>
      <c r="G241" s="21" t="n"/>
    </row>
    <row r="242">
      <c r="A242" s="37" t="n"/>
      <c r="B242" s="21" t="n"/>
      <c r="C242" s="32">
        <f>IF(B242="","",IFERROR(INDEX('Inventory'!$B$16:$B$55,MATCH(B242,'Inventory'!$A$16:$A$55,0)),"?"))</f>
        <v/>
      </c>
      <c r="D242" s="21" t="n"/>
      <c r="E242" s="28" t="n"/>
      <c r="F242" s="27" t="n"/>
      <c r="G242" s="21" t="n"/>
    </row>
    <row r="243">
      <c r="A243" s="37" t="n"/>
      <c r="B243" s="21" t="n"/>
      <c r="C243" s="32">
        <f>IF(B243="","",IFERROR(INDEX('Inventory'!$B$16:$B$55,MATCH(B243,'Inventory'!$A$16:$A$55,0)),"?"))</f>
        <v/>
      </c>
      <c r="D243" s="21" t="n"/>
      <c r="E243" s="28" t="n"/>
      <c r="F243" s="27" t="n"/>
      <c r="G243" s="21" t="n"/>
    </row>
    <row r="244">
      <c r="A244" s="37" t="n"/>
      <c r="B244" s="21" t="n"/>
      <c r="C244" s="32">
        <f>IF(B244="","",IFERROR(INDEX('Inventory'!$B$16:$B$55,MATCH(B244,'Inventory'!$A$16:$A$55,0)),"?"))</f>
        <v/>
      </c>
      <c r="D244" s="21" t="n"/>
      <c r="E244" s="28" t="n"/>
      <c r="F244" s="27" t="n"/>
      <c r="G244" s="21" t="n"/>
    </row>
    <row r="245">
      <c r="A245" s="37" t="n"/>
      <c r="B245" s="21" t="n"/>
      <c r="C245" s="32">
        <f>IF(B245="","",IFERROR(INDEX('Inventory'!$B$16:$B$55,MATCH(B245,'Inventory'!$A$16:$A$55,0)),"?"))</f>
        <v/>
      </c>
      <c r="D245" s="21" t="n"/>
      <c r="E245" s="28" t="n"/>
      <c r="F245" s="27" t="n"/>
      <c r="G245" s="21" t="n"/>
    </row>
    <row r="246">
      <c r="A246" s="37" t="n"/>
      <c r="B246" s="21" t="n"/>
      <c r="C246" s="32">
        <f>IF(B246="","",IFERROR(INDEX('Inventory'!$B$16:$B$55,MATCH(B246,'Inventory'!$A$16:$A$55,0)),"?"))</f>
        <v/>
      </c>
      <c r="D246" s="21" t="n"/>
      <c r="E246" s="28" t="n"/>
      <c r="F246" s="27" t="n"/>
      <c r="G246" s="21" t="n"/>
    </row>
    <row r="247">
      <c r="A247" s="37" t="n"/>
      <c r="B247" s="21" t="n"/>
      <c r="C247" s="32">
        <f>IF(B247="","",IFERROR(INDEX('Inventory'!$B$16:$B$55,MATCH(B247,'Inventory'!$A$16:$A$55,0)),"?"))</f>
        <v/>
      </c>
      <c r="D247" s="21" t="n"/>
      <c r="E247" s="28" t="n"/>
      <c r="F247" s="27" t="n"/>
      <c r="G247" s="21" t="n"/>
    </row>
    <row r="248">
      <c r="A248" s="37" t="n"/>
      <c r="B248" s="21" t="n"/>
      <c r="C248" s="32">
        <f>IF(B248="","",IFERROR(INDEX('Inventory'!$B$16:$B$55,MATCH(B248,'Inventory'!$A$16:$A$55,0)),"?"))</f>
        <v/>
      </c>
      <c r="D248" s="21" t="n"/>
      <c r="E248" s="28" t="n"/>
      <c r="F248" s="27" t="n"/>
      <c r="G248" s="21" t="n"/>
    </row>
    <row r="249">
      <c r="A249" s="37" t="n"/>
      <c r="B249" s="21" t="n"/>
      <c r="C249" s="32">
        <f>IF(B249="","",IFERROR(INDEX('Inventory'!$B$16:$B$55,MATCH(B249,'Inventory'!$A$16:$A$55,0)),"?"))</f>
        <v/>
      </c>
      <c r="D249" s="21" t="n"/>
      <c r="E249" s="28" t="n"/>
      <c r="F249" s="27" t="n"/>
      <c r="G249" s="21" t="n"/>
    </row>
    <row r="250">
      <c r="A250" s="37" t="n"/>
      <c r="B250" s="21" t="n"/>
      <c r="C250" s="32">
        <f>IF(B250="","",IFERROR(INDEX('Inventory'!$B$16:$B$55,MATCH(B250,'Inventory'!$A$16:$A$55,0)),"?"))</f>
        <v/>
      </c>
      <c r="D250" s="21" t="n"/>
      <c r="E250" s="28" t="n"/>
      <c r="F250" s="27" t="n"/>
      <c r="G250" s="21" t="n"/>
    </row>
    <row r="251">
      <c r="A251" s="37" t="n"/>
      <c r="B251" s="21" t="n"/>
      <c r="C251" s="32">
        <f>IF(B251="","",IFERROR(INDEX('Inventory'!$B$16:$B$55,MATCH(B251,'Inventory'!$A$16:$A$55,0)),"?"))</f>
        <v/>
      </c>
      <c r="D251" s="21" t="n"/>
      <c r="E251" s="28" t="n"/>
      <c r="F251" s="27" t="n"/>
      <c r="G251" s="21" t="n"/>
    </row>
    <row r="252">
      <c r="A252" s="37" t="n"/>
      <c r="B252" s="21" t="n"/>
      <c r="C252" s="32">
        <f>IF(B252="","",IFERROR(INDEX('Inventory'!$B$16:$B$55,MATCH(B252,'Inventory'!$A$16:$A$55,0)),"?"))</f>
        <v/>
      </c>
      <c r="D252" s="21" t="n"/>
      <c r="E252" s="28" t="n"/>
      <c r="F252" s="27" t="n"/>
      <c r="G252" s="21" t="n"/>
    </row>
    <row r="253">
      <c r="A253" s="37" t="n"/>
      <c r="B253" s="21" t="n"/>
      <c r="C253" s="32">
        <f>IF(B253="","",IFERROR(INDEX('Inventory'!$B$16:$B$55,MATCH(B253,'Inventory'!$A$16:$A$55,0)),"?"))</f>
        <v/>
      </c>
      <c r="D253" s="21" t="n"/>
      <c r="E253" s="28" t="n"/>
      <c r="F253" s="27" t="n"/>
      <c r="G253" s="21" t="n"/>
    </row>
    <row r="254">
      <c r="A254" s="37" t="n"/>
      <c r="B254" s="21" t="n"/>
      <c r="C254" s="32">
        <f>IF(B254="","",IFERROR(INDEX('Inventory'!$B$16:$B$55,MATCH(B254,'Inventory'!$A$16:$A$55,0)),"?"))</f>
        <v/>
      </c>
      <c r="D254" s="21" t="n"/>
      <c r="E254" s="28" t="n"/>
      <c r="F254" s="27" t="n"/>
      <c r="G254" s="21" t="n"/>
    </row>
    <row r="255">
      <c r="A255" s="37" t="n"/>
      <c r="B255" s="21" t="n"/>
      <c r="C255" s="32">
        <f>IF(B255="","",IFERROR(INDEX('Inventory'!$B$16:$B$55,MATCH(B255,'Inventory'!$A$16:$A$55,0)),"?"))</f>
        <v/>
      </c>
      <c r="D255" s="21" t="n"/>
      <c r="E255" s="28" t="n"/>
      <c r="F255" s="27" t="n"/>
      <c r="G255" s="21" t="n"/>
    </row>
    <row r="256">
      <c r="A256" s="37" t="n"/>
      <c r="B256" s="21" t="n"/>
      <c r="C256" s="32">
        <f>IF(B256="","",IFERROR(INDEX('Inventory'!$B$16:$B$55,MATCH(B256,'Inventory'!$A$16:$A$55,0)),"?"))</f>
        <v/>
      </c>
      <c r="D256" s="21" t="n"/>
      <c r="E256" s="28" t="n"/>
      <c r="F256" s="27" t="n"/>
      <c r="G256" s="21" t="n"/>
    </row>
    <row r="257">
      <c r="A257" s="37" t="n"/>
      <c r="B257" s="21" t="n"/>
      <c r="C257" s="32">
        <f>IF(B257="","",IFERROR(INDEX('Inventory'!$B$16:$B$55,MATCH(B257,'Inventory'!$A$16:$A$55,0)),"?"))</f>
        <v/>
      </c>
      <c r="D257" s="21" t="n"/>
      <c r="E257" s="28" t="n"/>
      <c r="F257" s="27" t="n"/>
      <c r="G257" s="21" t="n"/>
    </row>
    <row r="258">
      <c r="A258" s="37" t="n"/>
      <c r="B258" s="21" t="n"/>
      <c r="C258" s="32">
        <f>IF(B258="","",IFERROR(INDEX('Inventory'!$B$16:$B$55,MATCH(B258,'Inventory'!$A$16:$A$55,0)),"?"))</f>
        <v/>
      </c>
      <c r="D258" s="21" t="n"/>
      <c r="E258" s="28" t="n"/>
      <c r="F258" s="27" t="n"/>
      <c r="G258" s="21" t="n"/>
    </row>
    <row r="259">
      <c r="A259" s="37" t="n"/>
      <c r="B259" s="21" t="n"/>
      <c r="C259" s="32">
        <f>IF(B259="","",IFERROR(INDEX('Inventory'!$B$16:$B$55,MATCH(B259,'Inventory'!$A$16:$A$55,0)),"?"))</f>
        <v/>
      </c>
      <c r="D259" s="21" t="n"/>
      <c r="E259" s="28" t="n"/>
      <c r="F259" s="27" t="n"/>
      <c r="G259" s="21" t="n"/>
    </row>
    <row r="260">
      <c r="A260" s="37" t="n"/>
      <c r="B260" s="21" t="n"/>
      <c r="C260" s="32">
        <f>IF(B260="","",IFERROR(INDEX('Inventory'!$B$16:$B$55,MATCH(B260,'Inventory'!$A$16:$A$55,0)),"?"))</f>
        <v/>
      </c>
      <c r="D260" s="21" t="n"/>
      <c r="E260" s="28" t="n"/>
      <c r="F260" s="27" t="n"/>
      <c r="G260" s="21" t="n"/>
    </row>
    <row r="261">
      <c r="A261" s="37" t="n"/>
      <c r="B261" s="21" t="n"/>
      <c r="C261" s="32">
        <f>IF(B261="","",IFERROR(INDEX('Inventory'!$B$16:$B$55,MATCH(B261,'Inventory'!$A$16:$A$55,0)),"?"))</f>
        <v/>
      </c>
      <c r="D261" s="21" t="n"/>
      <c r="E261" s="28" t="n"/>
      <c r="F261" s="27" t="n"/>
      <c r="G261" s="21" t="n"/>
    </row>
    <row r="262">
      <c r="A262" s="37" t="n"/>
      <c r="B262" s="21" t="n"/>
      <c r="C262" s="32">
        <f>IF(B262="","",IFERROR(INDEX('Inventory'!$B$16:$B$55,MATCH(B262,'Inventory'!$A$16:$A$55,0)),"?"))</f>
        <v/>
      </c>
      <c r="D262" s="21" t="n"/>
      <c r="E262" s="28" t="n"/>
      <c r="F262" s="27" t="n"/>
      <c r="G262" s="21" t="n"/>
    </row>
    <row r="263">
      <c r="A263" s="37" t="n"/>
      <c r="B263" s="21" t="n"/>
      <c r="C263" s="32">
        <f>IF(B263="","",IFERROR(INDEX('Inventory'!$B$16:$B$55,MATCH(B263,'Inventory'!$A$16:$A$55,0)),"?"))</f>
        <v/>
      </c>
      <c r="D263" s="21" t="n"/>
      <c r="E263" s="28" t="n"/>
      <c r="F263" s="27" t="n"/>
      <c r="G263" s="21" t="n"/>
    </row>
    <row r="264">
      <c r="A264" s="37" t="n"/>
      <c r="B264" s="21" t="n"/>
      <c r="C264" s="32">
        <f>IF(B264="","",IFERROR(INDEX('Inventory'!$B$16:$B$55,MATCH(B264,'Inventory'!$A$16:$A$55,0)),"?"))</f>
        <v/>
      </c>
      <c r="D264" s="21" t="n"/>
      <c r="E264" s="28" t="n"/>
      <c r="F264" s="27" t="n"/>
      <c r="G264" s="21" t="n"/>
    </row>
    <row r="265">
      <c r="A265" s="37" t="n"/>
      <c r="B265" s="21" t="n"/>
      <c r="C265" s="32">
        <f>IF(B265="","",IFERROR(INDEX('Inventory'!$B$16:$B$55,MATCH(B265,'Inventory'!$A$16:$A$55,0)),"?"))</f>
        <v/>
      </c>
      <c r="D265" s="21" t="n"/>
      <c r="E265" s="28" t="n"/>
      <c r="F265" s="27" t="n"/>
      <c r="G265" s="21" t="n"/>
    </row>
    <row r="266">
      <c r="A266" s="37" t="n"/>
      <c r="B266" s="21" t="n"/>
      <c r="C266" s="32">
        <f>IF(B266="","",IFERROR(INDEX('Inventory'!$B$16:$B$55,MATCH(B266,'Inventory'!$A$16:$A$55,0)),"?"))</f>
        <v/>
      </c>
      <c r="D266" s="21" t="n"/>
      <c r="E266" s="28" t="n"/>
      <c r="F266" s="27" t="n"/>
      <c r="G266" s="21" t="n"/>
    </row>
    <row r="267">
      <c r="A267" s="37" t="n"/>
      <c r="B267" s="21" t="n"/>
      <c r="C267" s="32">
        <f>IF(B267="","",IFERROR(INDEX('Inventory'!$B$16:$B$55,MATCH(B267,'Inventory'!$A$16:$A$55,0)),"?"))</f>
        <v/>
      </c>
      <c r="D267" s="21" t="n"/>
      <c r="E267" s="28" t="n"/>
      <c r="F267" s="27" t="n"/>
      <c r="G267" s="21" t="n"/>
    </row>
    <row r="268">
      <c r="A268" s="37" t="n"/>
      <c r="B268" s="21" t="n"/>
      <c r="C268" s="32">
        <f>IF(B268="","",IFERROR(INDEX('Inventory'!$B$16:$B$55,MATCH(B268,'Inventory'!$A$16:$A$55,0)),"?"))</f>
        <v/>
      </c>
      <c r="D268" s="21" t="n"/>
      <c r="E268" s="28" t="n"/>
      <c r="F268" s="27" t="n"/>
      <c r="G268" s="21" t="n"/>
    </row>
    <row r="269">
      <c r="A269" s="37" t="n"/>
      <c r="B269" s="21" t="n"/>
      <c r="C269" s="32">
        <f>IF(B269="","",IFERROR(INDEX('Inventory'!$B$16:$B$55,MATCH(B269,'Inventory'!$A$16:$A$55,0)),"?"))</f>
        <v/>
      </c>
      <c r="D269" s="21" t="n"/>
      <c r="E269" s="28" t="n"/>
      <c r="F269" s="27" t="n"/>
      <c r="G269" s="21" t="n"/>
    </row>
    <row r="270">
      <c r="A270" s="37" t="n"/>
      <c r="B270" s="21" t="n"/>
      <c r="C270" s="32">
        <f>IF(B270="","",IFERROR(INDEX('Inventory'!$B$16:$B$55,MATCH(B270,'Inventory'!$A$16:$A$55,0)),"?"))</f>
        <v/>
      </c>
      <c r="D270" s="21" t="n"/>
      <c r="E270" s="28" t="n"/>
      <c r="F270" s="27" t="n"/>
      <c r="G270" s="21" t="n"/>
    </row>
    <row r="271">
      <c r="A271" s="37" t="n"/>
      <c r="B271" s="21" t="n"/>
      <c r="C271" s="32">
        <f>IF(B271="","",IFERROR(INDEX('Inventory'!$B$16:$B$55,MATCH(B271,'Inventory'!$A$16:$A$55,0)),"?"))</f>
        <v/>
      </c>
      <c r="D271" s="21" t="n"/>
      <c r="E271" s="28" t="n"/>
      <c r="F271" s="27" t="n"/>
      <c r="G271" s="21" t="n"/>
    </row>
    <row r="272">
      <c r="A272" s="37" t="n"/>
      <c r="B272" s="21" t="n"/>
      <c r="C272" s="32">
        <f>IF(B272="","",IFERROR(INDEX('Inventory'!$B$16:$B$55,MATCH(B272,'Inventory'!$A$16:$A$55,0)),"?"))</f>
        <v/>
      </c>
      <c r="D272" s="21" t="n"/>
      <c r="E272" s="28" t="n"/>
      <c r="F272" s="27" t="n"/>
      <c r="G272" s="21" t="n"/>
    </row>
    <row r="273">
      <c r="A273" s="37" t="n"/>
      <c r="B273" s="21" t="n"/>
      <c r="C273" s="32">
        <f>IF(B273="","",IFERROR(INDEX('Inventory'!$B$16:$B$55,MATCH(B273,'Inventory'!$A$16:$A$55,0)),"?"))</f>
        <v/>
      </c>
      <c r="D273" s="21" t="n"/>
      <c r="E273" s="28" t="n"/>
      <c r="F273" s="27" t="n"/>
      <c r="G273" s="21" t="n"/>
    </row>
    <row r="274">
      <c r="A274" s="37" t="n"/>
      <c r="B274" s="21" t="n"/>
      <c r="C274" s="32">
        <f>IF(B274="","",IFERROR(INDEX('Inventory'!$B$16:$B$55,MATCH(B274,'Inventory'!$A$16:$A$55,0)),"?"))</f>
        <v/>
      </c>
      <c r="D274" s="21" t="n"/>
      <c r="E274" s="28" t="n"/>
      <c r="F274" s="27" t="n"/>
      <c r="G274" s="21" t="n"/>
    </row>
    <row r="275">
      <c r="A275" s="37" t="n"/>
      <c r="B275" s="21" t="n"/>
      <c r="C275" s="32">
        <f>IF(B275="","",IFERROR(INDEX('Inventory'!$B$16:$B$55,MATCH(B275,'Inventory'!$A$16:$A$55,0)),"?"))</f>
        <v/>
      </c>
      <c r="D275" s="21" t="n"/>
      <c r="E275" s="28" t="n"/>
      <c r="F275" s="27" t="n"/>
      <c r="G275" s="21" t="n"/>
    </row>
    <row r="276">
      <c r="A276" s="37" t="n"/>
      <c r="B276" s="21" t="n"/>
      <c r="C276" s="32">
        <f>IF(B276="","",IFERROR(INDEX('Inventory'!$B$16:$B$55,MATCH(B276,'Inventory'!$A$16:$A$55,0)),"?"))</f>
        <v/>
      </c>
      <c r="D276" s="21" t="n"/>
      <c r="E276" s="28" t="n"/>
      <c r="F276" s="27" t="n"/>
      <c r="G276" s="21" t="n"/>
    </row>
    <row r="277">
      <c r="A277" s="37" t="n"/>
      <c r="B277" s="21" t="n"/>
      <c r="C277" s="32">
        <f>IF(B277="","",IFERROR(INDEX('Inventory'!$B$16:$B$55,MATCH(B277,'Inventory'!$A$16:$A$55,0)),"?"))</f>
        <v/>
      </c>
      <c r="D277" s="21" t="n"/>
      <c r="E277" s="28" t="n"/>
      <c r="F277" s="27" t="n"/>
      <c r="G277" s="21" t="n"/>
    </row>
    <row r="278">
      <c r="A278" s="37" t="n"/>
      <c r="B278" s="21" t="n"/>
      <c r="C278" s="32">
        <f>IF(B278="","",IFERROR(INDEX('Inventory'!$B$16:$B$55,MATCH(B278,'Inventory'!$A$16:$A$55,0)),"?"))</f>
        <v/>
      </c>
      <c r="D278" s="21" t="n"/>
      <c r="E278" s="28" t="n"/>
      <c r="F278" s="27" t="n"/>
      <c r="G278" s="21" t="n"/>
    </row>
    <row r="279">
      <c r="A279" s="37" t="n"/>
      <c r="B279" s="21" t="n"/>
      <c r="C279" s="32">
        <f>IF(B279="","",IFERROR(INDEX('Inventory'!$B$16:$B$55,MATCH(B279,'Inventory'!$A$16:$A$55,0)),"?"))</f>
        <v/>
      </c>
      <c r="D279" s="21" t="n"/>
      <c r="E279" s="28" t="n"/>
      <c r="F279" s="27" t="n"/>
      <c r="G279" s="21" t="n"/>
    </row>
    <row r="280">
      <c r="A280" s="37" t="n"/>
      <c r="B280" s="21" t="n"/>
      <c r="C280" s="32">
        <f>IF(B280="","",IFERROR(INDEX('Inventory'!$B$16:$B$55,MATCH(B280,'Inventory'!$A$16:$A$55,0)),"?"))</f>
        <v/>
      </c>
      <c r="D280" s="21" t="n"/>
      <c r="E280" s="28" t="n"/>
      <c r="F280" s="27" t="n"/>
      <c r="G280" s="21" t="n"/>
    </row>
    <row r="281">
      <c r="A281" s="37" t="n"/>
      <c r="B281" s="21" t="n"/>
      <c r="C281" s="32">
        <f>IF(B281="","",IFERROR(INDEX('Inventory'!$B$16:$B$55,MATCH(B281,'Inventory'!$A$16:$A$55,0)),"?"))</f>
        <v/>
      </c>
      <c r="D281" s="21" t="n"/>
      <c r="E281" s="28" t="n"/>
      <c r="F281" s="27" t="n"/>
      <c r="G281" s="21" t="n"/>
    </row>
    <row r="282">
      <c r="A282" s="37" t="n"/>
      <c r="B282" s="21" t="n"/>
      <c r="C282" s="32">
        <f>IF(B282="","",IFERROR(INDEX('Inventory'!$B$16:$B$55,MATCH(B282,'Inventory'!$A$16:$A$55,0)),"?"))</f>
        <v/>
      </c>
      <c r="D282" s="21" t="n"/>
      <c r="E282" s="28" t="n"/>
      <c r="F282" s="27" t="n"/>
      <c r="G282" s="21" t="n"/>
    </row>
    <row r="283">
      <c r="A283" s="37" t="n"/>
      <c r="B283" s="21" t="n"/>
      <c r="C283" s="32">
        <f>IF(B283="","",IFERROR(INDEX('Inventory'!$B$16:$B$55,MATCH(B283,'Inventory'!$A$16:$A$55,0)),"?"))</f>
        <v/>
      </c>
      <c r="D283" s="21" t="n"/>
      <c r="E283" s="28" t="n"/>
      <c r="F283" s="27" t="n"/>
      <c r="G283" s="21" t="n"/>
    </row>
    <row r="284">
      <c r="A284" s="37" t="n"/>
      <c r="B284" s="21" t="n"/>
      <c r="C284" s="32">
        <f>IF(B284="","",IFERROR(INDEX('Inventory'!$B$16:$B$55,MATCH(B284,'Inventory'!$A$16:$A$55,0)),"?"))</f>
        <v/>
      </c>
      <c r="D284" s="21" t="n"/>
      <c r="E284" s="28" t="n"/>
      <c r="F284" s="27" t="n"/>
      <c r="G284" s="21" t="n"/>
    </row>
    <row r="285">
      <c r="A285" s="37" t="n"/>
      <c r="B285" s="21" t="n"/>
      <c r="C285" s="32">
        <f>IF(B285="","",IFERROR(INDEX('Inventory'!$B$16:$B$55,MATCH(B285,'Inventory'!$A$16:$A$55,0)),"?"))</f>
        <v/>
      </c>
      <c r="D285" s="21" t="n"/>
      <c r="E285" s="28" t="n"/>
      <c r="F285" s="27" t="n"/>
      <c r="G285" s="21" t="n"/>
    </row>
    <row r="286">
      <c r="A286" s="37" t="n"/>
      <c r="B286" s="21" t="n"/>
      <c r="C286" s="32">
        <f>IF(B286="","",IFERROR(INDEX('Inventory'!$B$16:$B$55,MATCH(B286,'Inventory'!$A$16:$A$55,0)),"?"))</f>
        <v/>
      </c>
      <c r="D286" s="21" t="n"/>
      <c r="E286" s="28" t="n"/>
      <c r="F286" s="27" t="n"/>
      <c r="G286" s="21" t="n"/>
    </row>
    <row r="287">
      <c r="A287" s="37" t="n"/>
      <c r="B287" s="21" t="n"/>
      <c r="C287" s="32">
        <f>IF(B287="","",IFERROR(INDEX('Inventory'!$B$16:$B$55,MATCH(B287,'Inventory'!$A$16:$A$55,0)),"?"))</f>
        <v/>
      </c>
      <c r="D287" s="21" t="n"/>
      <c r="E287" s="28" t="n"/>
      <c r="F287" s="27" t="n"/>
      <c r="G287" s="21" t="n"/>
    </row>
    <row r="288">
      <c r="A288" s="37" t="n"/>
      <c r="B288" s="21" t="n"/>
      <c r="C288" s="32">
        <f>IF(B288="","",IFERROR(INDEX('Inventory'!$B$16:$B$55,MATCH(B288,'Inventory'!$A$16:$A$55,0)),"?"))</f>
        <v/>
      </c>
      <c r="D288" s="21" t="n"/>
      <c r="E288" s="28" t="n"/>
      <c r="F288" s="27" t="n"/>
      <c r="G288" s="21" t="n"/>
    </row>
    <row r="289">
      <c r="A289" s="37" t="n"/>
      <c r="B289" s="21" t="n"/>
      <c r="C289" s="32">
        <f>IF(B289="","",IFERROR(INDEX('Inventory'!$B$16:$B$55,MATCH(B289,'Inventory'!$A$16:$A$55,0)),"?"))</f>
        <v/>
      </c>
      <c r="D289" s="21" t="n"/>
      <c r="E289" s="28" t="n"/>
      <c r="F289" s="27" t="n"/>
      <c r="G289" s="21" t="n"/>
    </row>
    <row r="290">
      <c r="A290" s="37" t="n"/>
      <c r="B290" s="21" t="n"/>
      <c r="C290" s="32">
        <f>IF(B290="","",IFERROR(INDEX('Inventory'!$B$16:$B$55,MATCH(B290,'Inventory'!$A$16:$A$55,0)),"?"))</f>
        <v/>
      </c>
      <c r="D290" s="21" t="n"/>
      <c r="E290" s="28" t="n"/>
      <c r="F290" s="27" t="n"/>
      <c r="G290" s="21" t="n"/>
    </row>
    <row r="291">
      <c r="A291" s="37" t="n"/>
      <c r="B291" s="21" t="n"/>
      <c r="C291" s="32">
        <f>IF(B291="","",IFERROR(INDEX('Inventory'!$B$16:$B$55,MATCH(B291,'Inventory'!$A$16:$A$55,0)),"?"))</f>
        <v/>
      </c>
      <c r="D291" s="21" t="n"/>
      <c r="E291" s="28" t="n"/>
      <c r="F291" s="27" t="n"/>
      <c r="G291" s="21" t="n"/>
    </row>
    <row r="292">
      <c r="A292" s="37" t="n"/>
      <c r="B292" s="21" t="n"/>
      <c r="C292" s="32">
        <f>IF(B292="","",IFERROR(INDEX('Inventory'!$B$16:$B$55,MATCH(B292,'Inventory'!$A$16:$A$55,0)),"?"))</f>
        <v/>
      </c>
      <c r="D292" s="21" t="n"/>
      <c r="E292" s="28" t="n"/>
      <c r="F292" s="27" t="n"/>
      <c r="G292" s="21" t="n"/>
    </row>
    <row r="293">
      <c r="A293" s="37" t="n"/>
      <c r="B293" s="21" t="n"/>
      <c r="C293" s="32">
        <f>IF(B293="","",IFERROR(INDEX('Inventory'!$B$16:$B$55,MATCH(B293,'Inventory'!$A$16:$A$55,0)),"?"))</f>
        <v/>
      </c>
      <c r="D293" s="21" t="n"/>
      <c r="E293" s="28" t="n"/>
      <c r="F293" s="27" t="n"/>
      <c r="G293" s="21" t="n"/>
    </row>
    <row r="294">
      <c r="A294" s="37" t="n"/>
      <c r="B294" s="21" t="n"/>
      <c r="C294" s="32">
        <f>IF(B294="","",IFERROR(INDEX('Inventory'!$B$16:$B$55,MATCH(B294,'Inventory'!$A$16:$A$55,0)),"?"))</f>
        <v/>
      </c>
      <c r="D294" s="21" t="n"/>
      <c r="E294" s="28" t="n"/>
      <c r="F294" s="27" t="n"/>
      <c r="G294" s="21" t="n"/>
    </row>
    <row r="295">
      <c r="A295" s="37" t="n"/>
      <c r="B295" s="21" t="n"/>
      <c r="C295" s="32">
        <f>IF(B295="","",IFERROR(INDEX('Inventory'!$B$16:$B$55,MATCH(B295,'Inventory'!$A$16:$A$55,0)),"?"))</f>
        <v/>
      </c>
      <c r="D295" s="21" t="n"/>
      <c r="E295" s="28" t="n"/>
      <c r="F295" s="27" t="n"/>
      <c r="G295" s="21" t="n"/>
    </row>
    <row r="296">
      <c r="A296" s="37" t="n"/>
      <c r="B296" s="21" t="n"/>
      <c r="C296" s="32">
        <f>IF(B296="","",IFERROR(INDEX('Inventory'!$B$16:$B$55,MATCH(B296,'Inventory'!$A$16:$A$55,0)),"?"))</f>
        <v/>
      </c>
      <c r="D296" s="21" t="n"/>
      <c r="E296" s="28" t="n"/>
      <c r="F296" s="27" t="n"/>
      <c r="G296" s="21" t="n"/>
    </row>
    <row r="297">
      <c r="A297" s="37" t="n"/>
      <c r="B297" s="21" t="n"/>
      <c r="C297" s="32">
        <f>IF(B297="","",IFERROR(INDEX('Inventory'!$B$16:$B$55,MATCH(B297,'Inventory'!$A$16:$A$55,0)),"?"))</f>
        <v/>
      </c>
      <c r="D297" s="21" t="n"/>
      <c r="E297" s="28" t="n"/>
      <c r="F297" s="27" t="n"/>
      <c r="G297" s="21" t="n"/>
    </row>
    <row r="298">
      <c r="A298" s="37" t="n"/>
      <c r="B298" s="21" t="n"/>
      <c r="C298" s="32">
        <f>IF(B298="","",IFERROR(INDEX('Inventory'!$B$16:$B$55,MATCH(B298,'Inventory'!$A$16:$A$55,0)),"?"))</f>
        <v/>
      </c>
      <c r="D298" s="21" t="n"/>
      <c r="E298" s="28" t="n"/>
      <c r="F298" s="27" t="n"/>
      <c r="G298" s="21" t="n"/>
    </row>
    <row r="299">
      <c r="A299" s="37" t="n"/>
      <c r="B299" s="21" t="n"/>
      <c r="C299" s="32">
        <f>IF(B299="","",IFERROR(INDEX('Inventory'!$B$16:$B$55,MATCH(B299,'Inventory'!$A$16:$A$55,0)),"?"))</f>
        <v/>
      </c>
      <c r="D299" s="21" t="n"/>
      <c r="E299" s="28" t="n"/>
      <c r="F299" s="27" t="n"/>
      <c r="G299" s="21" t="n"/>
    </row>
    <row r="300">
      <c r="A300" s="37" t="n"/>
      <c r="B300" s="21" t="n"/>
      <c r="C300" s="32">
        <f>IF(B300="","",IFERROR(INDEX('Inventory'!$B$16:$B$55,MATCH(B300,'Inventory'!$A$16:$A$55,0)),"?"))</f>
        <v/>
      </c>
      <c r="D300" s="21" t="n"/>
      <c r="E300" s="28" t="n"/>
      <c r="F300" s="27" t="n"/>
      <c r="G300" s="21" t="n"/>
    </row>
    <row r="301">
      <c r="A301" s="37" t="n"/>
      <c r="B301" s="21" t="n"/>
      <c r="C301" s="32">
        <f>IF(B301="","",IFERROR(INDEX('Inventory'!$B$16:$B$55,MATCH(B301,'Inventory'!$A$16:$A$55,0)),"?"))</f>
        <v/>
      </c>
      <c r="D301" s="21" t="n"/>
      <c r="E301" s="28" t="n"/>
      <c r="F301" s="27" t="n"/>
      <c r="G301" s="21" t="n"/>
    </row>
    <row r="302">
      <c r="A302" s="37" t="n"/>
      <c r="B302" s="21" t="n"/>
      <c r="C302" s="32">
        <f>IF(B302="","",IFERROR(INDEX('Inventory'!$B$16:$B$55,MATCH(B302,'Inventory'!$A$16:$A$55,0)),"?"))</f>
        <v/>
      </c>
      <c r="D302" s="21" t="n"/>
      <c r="E302" s="28" t="n"/>
      <c r="F302" s="27" t="n"/>
      <c r="G302" s="21" t="n"/>
    </row>
    <row r="303">
      <c r="A303" s="37" t="n"/>
      <c r="B303" s="21" t="n"/>
      <c r="C303" s="32">
        <f>IF(B303="","",IFERROR(INDEX('Inventory'!$B$16:$B$55,MATCH(B303,'Inventory'!$A$16:$A$55,0)),"?"))</f>
        <v/>
      </c>
      <c r="D303" s="21" t="n"/>
      <c r="E303" s="28" t="n"/>
      <c r="F303" s="27" t="n"/>
      <c r="G303" s="21" t="n"/>
    </row>
    <row r="304">
      <c r="A304" s="37" t="n"/>
      <c r="B304" s="21" t="n"/>
      <c r="C304" s="32">
        <f>IF(B304="","",IFERROR(INDEX('Inventory'!$B$16:$B$55,MATCH(B304,'Inventory'!$A$16:$A$55,0)),"?"))</f>
        <v/>
      </c>
      <c r="D304" s="21" t="n"/>
      <c r="E304" s="28" t="n"/>
      <c r="F304" s="27" t="n"/>
      <c r="G304" s="21" t="n"/>
    </row>
    <row r="305">
      <c r="A305" s="37" t="n"/>
      <c r="B305" s="21" t="n"/>
      <c r="C305" s="32">
        <f>IF(B305="","",IFERROR(INDEX('Inventory'!$B$16:$B$55,MATCH(B305,'Inventory'!$A$16:$A$55,0)),"?"))</f>
        <v/>
      </c>
      <c r="D305" s="21" t="n"/>
      <c r="E305" s="28" t="n"/>
      <c r="F305" s="27" t="n"/>
      <c r="G305" s="21" t="n"/>
    </row>
    <row r="306">
      <c r="A306" s="37" t="n"/>
      <c r="B306" s="21" t="n"/>
      <c r="C306" s="32">
        <f>IF(B306="","",IFERROR(INDEX('Inventory'!$B$16:$B$55,MATCH(B306,'Inventory'!$A$16:$A$55,0)),"?"))</f>
        <v/>
      </c>
      <c r="D306" s="21" t="n"/>
      <c r="E306" s="28" t="n"/>
      <c r="F306" s="27" t="n"/>
      <c r="G306" s="21" t="n"/>
    </row>
    <row r="307">
      <c r="A307" s="37" t="n"/>
      <c r="B307" s="21" t="n"/>
      <c r="C307" s="32">
        <f>IF(B307="","",IFERROR(INDEX('Inventory'!$B$16:$B$55,MATCH(B307,'Inventory'!$A$16:$A$55,0)),"?"))</f>
        <v/>
      </c>
      <c r="D307" s="21" t="n"/>
      <c r="E307" s="28" t="n"/>
      <c r="F307" s="27" t="n"/>
      <c r="G307" s="21" t="n"/>
    </row>
    <row r="308">
      <c r="A308" s="37" t="n"/>
      <c r="B308" s="21" t="n"/>
      <c r="C308" s="32">
        <f>IF(B308="","",IFERROR(INDEX('Inventory'!$B$16:$B$55,MATCH(B308,'Inventory'!$A$16:$A$55,0)),"?"))</f>
        <v/>
      </c>
      <c r="D308" s="21" t="n"/>
      <c r="E308" s="28" t="n"/>
      <c r="F308" s="27" t="n"/>
      <c r="G308" s="21" t="n"/>
    </row>
    <row r="309">
      <c r="A309" s="37" t="n"/>
      <c r="B309" s="21" t="n"/>
      <c r="C309" s="32">
        <f>IF(B309="","",IFERROR(INDEX('Inventory'!$B$16:$B$55,MATCH(B309,'Inventory'!$A$16:$A$55,0)),"?"))</f>
        <v/>
      </c>
      <c r="D309" s="21" t="n"/>
      <c r="E309" s="28" t="n"/>
      <c r="F309" s="27" t="n"/>
      <c r="G309" s="21" t="n"/>
    </row>
    <row r="310">
      <c r="A310" s="37" t="n"/>
      <c r="B310" s="21" t="n"/>
      <c r="C310" s="32">
        <f>IF(B310="","",IFERROR(INDEX('Inventory'!$B$16:$B$55,MATCH(B310,'Inventory'!$A$16:$A$55,0)),"?"))</f>
        <v/>
      </c>
      <c r="D310" s="21" t="n"/>
      <c r="E310" s="28" t="n"/>
      <c r="F310" s="27" t="n"/>
      <c r="G310" s="21" t="n"/>
    </row>
    <row r="311">
      <c r="A311" s="37" t="n"/>
      <c r="B311" s="21" t="n"/>
      <c r="C311" s="32">
        <f>IF(B311="","",IFERROR(INDEX('Inventory'!$B$16:$B$55,MATCH(B311,'Inventory'!$A$16:$A$55,0)),"?"))</f>
        <v/>
      </c>
      <c r="D311" s="21" t="n"/>
      <c r="E311" s="28" t="n"/>
      <c r="F311" s="27" t="n"/>
      <c r="G311" s="21" t="n"/>
    </row>
    <row r="312">
      <c r="A312" s="37" t="n"/>
      <c r="B312" s="21" t="n"/>
      <c r="C312" s="32">
        <f>IF(B312="","",IFERROR(INDEX('Inventory'!$B$16:$B$55,MATCH(B312,'Inventory'!$A$16:$A$55,0)),"?"))</f>
        <v/>
      </c>
      <c r="D312" s="21" t="n"/>
      <c r="E312" s="28" t="n"/>
      <c r="F312" s="27" t="n"/>
      <c r="G312" s="21" t="n"/>
    </row>
    <row r="313">
      <c r="A313" s="37" t="n"/>
      <c r="B313" s="21" t="n"/>
      <c r="C313" s="32">
        <f>IF(B313="","",IFERROR(INDEX('Inventory'!$B$16:$B$55,MATCH(B313,'Inventory'!$A$16:$A$55,0)),"?"))</f>
        <v/>
      </c>
      <c r="D313" s="21" t="n"/>
      <c r="E313" s="28" t="n"/>
      <c r="F313" s="27" t="n"/>
      <c r="G313" s="21" t="n"/>
    </row>
    <row r="314">
      <c r="A314" s="37" t="n"/>
      <c r="B314" s="21" t="n"/>
      <c r="C314" s="32">
        <f>IF(B314="","",IFERROR(INDEX('Inventory'!$B$16:$B$55,MATCH(B314,'Inventory'!$A$16:$A$55,0)),"?"))</f>
        <v/>
      </c>
      <c r="D314" s="21" t="n"/>
      <c r="E314" s="28" t="n"/>
      <c r="F314" s="27" t="n"/>
      <c r="G314" s="21" t="n"/>
    </row>
    <row r="315">
      <c r="A315" s="37" t="n"/>
      <c r="B315" s="21" t="n"/>
      <c r="C315" s="32">
        <f>IF(B315="","",IFERROR(INDEX('Inventory'!$B$16:$B$55,MATCH(B315,'Inventory'!$A$16:$A$55,0)),"?"))</f>
        <v/>
      </c>
      <c r="D315" s="21" t="n"/>
      <c r="E315" s="28" t="n"/>
      <c r="F315" s="27" t="n"/>
      <c r="G315" s="21" t="n"/>
    </row>
    <row r="316">
      <c r="A316" s="37" t="n"/>
      <c r="B316" s="21" t="n"/>
      <c r="C316" s="32">
        <f>IF(B316="","",IFERROR(INDEX('Inventory'!$B$16:$B$55,MATCH(B316,'Inventory'!$A$16:$A$55,0)),"?"))</f>
        <v/>
      </c>
      <c r="D316" s="21" t="n"/>
      <c r="E316" s="28" t="n"/>
      <c r="F316" s="27" t="n"/>
      <c r="G316" s="21" t="n"/>
    </row>
    <row r="317">
      <c r="A317" s="37" t="n"/>
      <c r="B317" s="21" t="n"/>
      <c r="C317" s="32">
        <f>IF(B317="","",IFERROR(INDEX('Inventory'!$B$16:$B$55,MATCH(B317,'Inventory'!$A$16:$A$55,0)),"?"))</f>
        <v/>
      </c>
      <c r="D317" s="21" t="n"/>
      <c r="E317" s="28" t="n"/>
      <c r="F317" s="27" t="n"/>
      <c r="G317" s="21" t="n"/>
    </row>
    <row r="318">
      <c r="A318" s="37" t="n"/>
      <c r="B318" s="21" t="n"/>
      <c r="C318" s="32">
        <f>IF(B318="","",IFERROR(INDEX('Inventory'!$B$16:$B$55,MATCH(B318,'Inventory'!$A$16:$A$55,0)),"?"))</f>
        <v/>
      </c>
      <c r="D318" s="21" t="n"/>
      <c r="E318" s="28" t="n"/>
      <c r="F318" s="27" t="n"/>
      <c r="G318" s="21" t="n"/>
    </row>
    <row r="319">
      <c r="A319" s="37" t="n"/>
      <c r="B319" s="21" t="n"/>
      <c r="C319" s="32">
        <f>IF(B319="","",IFERROR(INDEX('Inventory'!$B$16:$B$55,MATCH(B319,'Inventory'!$A$16:$A$55,0)),"?"))</f>
        <v/>
      </c>
      <c r="D319" s="21" t="n"/>
      <c r="E319" s="28" t="n"/>
      <c r="F319" s="27" t="n"/>
      <c r="G319" s="21" t="n"/>
    </row>
    <row r="320">
      <c r="A320" s="37" t="n"/>
      <c r="B320" s="21" t="n"/>
      <c r="C320" s="32">
        <f>IF(B320="","",IFERROR(INDEX('Inventory'!$B$16:$B$55,MATCH(B320,'Inventory'!$A$16:$A$55,0)),"?"))</f>
        <v/>
      </c>
      <c r="D320" s="21" t="n"/>
      <c r="E320" s="28" t="n"/>
      <c r="F320" s="27" t="n"/>
      <c r="G320" s="21" t="n"/>
    </row>
    <row r="321">
      <c r="A321" s="37" t="n"/>
      <c r="B321" s="21" t="n"/>
      <c r="C321" s="32">
        <f>IF(B321="","",IFERROR(INDEX('Inventory'!$B$16:$B$55,MATCH(B321,'Inventory'!$A$16:$A$55,0)),"?"))</f>
        <v/>
      </c>
      <c r="D321" s="21" t="n"/>
      <c r="E321" s="28" t="n"/>
      <c r="F321" s="27" t="n"/>
      <c r="G321" s="21" t="n"/>
    </row>
    <row r="322">
      <c r="A322" s="37" t="n"/>
      <c r="B322" s="21" t="n"/>
      <c r="C322" s="32">
        <f>IF(B322="","",IFERROR(INDEX('Inventory'!$B$16:$B$55,MATCH(B322,'Inventory'!$A$16:$A$55,0)),"?"))</f>
        <v/>
      </c>
      <c r="D322" s="21" t="n"/>
      <c r="E322" s="28" t="n"/>
      <c r="F322" s="27" t="n"/>
      <c r="G322" s="21" t="n"/>
    </row>
    <row r="323">
      <c r="A323" s="37" t="n"/>
      <c r="B323" s="21" t="n"/>
      <c r="C323" s="32">
        <f>IF(B323="","",IFERROR(INDEX('Inventory'!$B$16:$B$55,MATCH(B323,'Inventory'!$A$16:$A$55,0)),"?"))</f>
        <v/>
      </c>
      <c r="D323" s="21" t="n"/>
      <c r="E323" s="28" t="n"/>
      <c r="F323" s="27" t="n"/>
      <c r="G323" s="21" t="n"/>
    </row>
    <row r="324">
      <c r="A324" s="37" t="n"/>
      <c r="B324" s="21" t="n"/>
      <c r="C324" s="32">
        <f>IF(B324="","",IFERROR(INDEX('Inventory'!$B$16:$B$55,MATCH(B324,'Inventory'!$A$16:$A$55,0)),"?"))</f>
        <v/>
      </c>
      <c r="D324" s="21" t="n"/>
      <c r="E324" s="28" t="n"/>
      <c r="F324" s="27" t="n"/>
      <c r="G324" s="21" t="n"/>
    </row>
    <row r="325">
      <c r="A325" s="37" t="n"/>
      <c r="B325" s="21" t="n"/>
      <c r="C325" s="32">
        <f>IF(B325="","",IFERROR(INDEX('Inventory'!$B$16:$B$55,MATCH(B325,'Inventory'!$A$16:$A$55,0)),"?"))</f>
        <v/>
      </c>
      <c r="D325" s="21" t="n"/>
      <c r="E325" s="28" t="n"/>
      <c r="F325" s="27" t="n"/>
      <c r="G325" s="21" t="n"/>
    </row>
    <row r="326">
      <c r="A326" s="37" t="n"/>
      <c r="B326" s="21" t="n"/>
      <c r="C326" s="32">
        <f>IF(B326="","",IFERROR(INDEX('Inventory'!$B$16:$B$55,MATCH(B326,'Inventory'!$A$16:$A$55,0)),"?"))</f>
        <v/>
      </c>
      <c r="D326" s="21" t="n"/>
      <c r="E326" s="28" t="n"/>
      <c r="F326" s="27" t="n"/>
      <c r="G326" s="21" t="n"/>
    </row>
    <row r="327">
      <c r="A327" s="37" t="n"/>
      <c r="B327" s="21" t="n"/>
      <c r="C327" s="32">
        <f>IF(B327="","",IFERROR(INDEX('Inventory'!$B$16:$B$55,MATCH(B327,'Inventory'!$A$16:$A$55,0)),"?"))</f>
        <v/>
      </c>
      <c r="D327" s="21" t="n"/>
      <c r="E327" s="28" t="n"/>
      <c r="F327" s="27" t="n"/>
      <c r="G327" s="21" t="n"/>
    </row>
    <row r="328">
      <c r="A328" s="37" t="n"/>
      <c r="B328" s="21" t="n"/>
      <c r="C328" s="32">
        <f>IF(B328="","",IFERROR(INDEX('Inventory'!$B$16:$B$55,MATCH(B328,'Inventory'!$A$16:$A$55,0)),"?"))</f>
        <v/>
      </c>
      <c r="D328" s="21" t="n"/>
      <c r="E328" s="28" t="n"/>
      <c r="F328" s="27" t="n"/>
      <c r="G328" s="21" t="n"/>
    </row>
    <row r="329">
      <c r="A329" s="37" t="n"/>
      <c r="B329" s="21" t="n"/>
      <c r="C329" s="32">
        <f>IF(B329="","",IFERROR(INDEX('Inventory'!$B$16:$B$55,MATCH(B329,'Inventory'!$A$16:$A$55,0)),"?"))</f>
        <v/>
      </c>
      <c r="D329" s="21" t="n"/>
      <c r="E329" s="28" t="n"/>
      <c r="F329" s="27" t="n"/>
      <c r="G329" s="21" t="n"/>
    </row>
    <row r="330">
      <c r="A330" s="37" t="n"/>
      <c r="B330" s="21" t="n"/>
      <c r="C330" s="32">
        <f>IF(B330="","",IFERROR(INDEX('Inventory'!$B$16:$B$55,MATCH(B330,'Inventory'!$A$16:$A$55,0)),"?"))</f>
        <v/>
      </c>
      <c r="D330" s="21" t="n"/>
      <c r="E330" s="28" t="n"/>
      <c r="F330" s="27" t="n"/>
      <c r="G330" s="21" t="n"/>
    </row>
    <row r="331">
      <c r="A331" s="37" t="n"/>
      <c r="B331" s="21" t="n"/>
      <c r="C331" s="32">
        <f>IF(B331="","",IFERROR(INDEX('Inventory'!$B$16:$B$55,MATCH(B331,'Inventory'!$A$16:$A$55,0)),"?"))</f>
        <v/>
      </c>
      <c r="D331" s="21" t="n"/>
      <c r="E331" s="28" t="n"/>
      <c r="F331" s="27" t="n"/>
      <c r="G331" s="21" t="n"/>
    </row>
    <row r="332">
      <c r="A332" s="37" t="n"/>
      <c r="B332" s="21" t="n"/>
      <c r="C332" s="32">
        <f>IF(B332="","",IFERROR(INDEX('Inventory'!$B$16:$B$55,MATCH(B332,'Inventory'!$A$16:$A$55,0)),"?"))</f>
        <v/>
      </c>
      <c r="D332" s="21" t="n"/>
      <c r="E332" s="28" t="n"/>
      <c r="F332" s="27" t="n"/>
      <c r="G332" s="21" t="n"/>
    </row>
    <row r="333">
      <c r="A333" s="37" t="n"/>
      <c r="B333" s="21" t="n"/>
      <c r="C333" s="32">
        <f>IF(B333="","",IFERROR(INDEX('Inventory'!$B$16:$B$55,MATCH(B333,'Inventory'!$A$16:$A$55,0)),"?"))</f>
        <v/>
      </c>
      <c r="D333" s="21" t="n"/>
      <c r="E333" s="28" t="n"/>
      <c r="F333" s="27" t="n"/>
      <c r="G333" s="21" t="n"/>
    </row>
    <row r="334">
      <c r="A334" s="37" t="n"/>
      <c r="B334" s="21" t="n"/>
      <c r="C334" s="32">
        <f>IF(B334="","",IFERROR(INDEX('Inventory'!$B$16:$B$55,MATCH(B334,'Inventory'!$A$16:$A$55,0)),"?"))</f>
        <v/>
      </c>
      <c r="D334" s="21" t="n"/>
      <c r="E334" s="28" t="n"/>
      <c r="F334" s="27" t="n"/>
      <c r="G334" s="21" t="n"/>
    </row>
    <row r="335">
      <c r="A335" s="37" t="n"/>
      <c r="B335" s="21" t="n"/>
      <c r="C335" s="32">
        <f>IF(B335="","",IFERROR(INDEX('Inventory'!$B$16:$B$55,MATCH(B335,'Inventory'!$A$16:$A$55,0)),"?"))</f>
        <v/>
      </c>
      <c r="D335" s="21" t="n"/>
      <c r="E335" s="28" t="n"/>
      <c r="F335" s="27" t="n"/>
      <c r="G335" s="21" t="n"/>
    </row>
    <row r="336">
      <c r="A336" s="37" t="n"/>
      <c r="B336" s="21" t="n"/>
      <c r="C336" s="32">
        <f>IF(B336="","",IFERROR(INDEX('Inventory'!$B$16:$B$55,MATCH(B336,'Inventory'!$A$16:$A$55,0)),"?"))</f>
        <v/>
      </c>
      <c r="D336" s="21" t="n"/>
      <c r="E336" s="28" t="n"/>
      <c r="F336" s="27" t="n"/>
      <c r="G336" s="21" t="n"/>
    </row>
    <row r="337">
      <c r="A337" s="37" t="n"/>
      <c r="B337" s="21" t="n"/>
      <c r="C337" s="32">
        <f>IF(B337="","",IFERROR(INDEX('Inventory'!$B$16:$B$55,MATCH(B337,'Inventory'!$A$16:$A$55,0)),"?"))</f>
        <v/>
      </c>
      <c r="D337" s="21" t="n"/>
      <c r="E337" s="28" t="n"/>
      <c r="F337" s="27" t="n"/>
      <c r="G337" s="21" t="n"/>
    </row>
    <row r="338">
      <c r="A338" s="37" t="n"/>
      <c r="B338" s="21" t="n"/>
      <c r="C338" s="32">
        <f>IF(B338="","",IFERROR(INDEX('Inventory'!$B$16:$B$55,MATCH(B338,'Inventory'!$A$16:$A$55,0)),"?"))</f>
        <v/>
      </c>
      <c r="D338" s="21" t="n"/>
      <c r="E338" s="28" t="n"/>
      <c r="F338" s="27" t="n"/>
      <c r="G338" s="21" t="n"/>
    </row>
    <row r="339">
      <c r="A339" s="37" t="n"/>
      <c r="B339" s="21" t="n"/>
      <c r="C339" s="32">
        <f>IF(B339="","",IFERROR(INDEX('Inventory'!$B$16:$B$55,MATCH(B339,'Inventory'!$A$16:$A$55,0)),"?"))</f>
        <v/>
      </c>
      <c r="D339" s="21" t="n"/>
      <c r="E339" s="28" t="n"/>
      <c r="F339" s="27" t="n"/>
      <c r="G339" s="21" t="n"/>
    </row>
    <row r="340">
      <c r="A340" s="37" t="n"/>
      <c r="B340" s="21" t="n"/>
      <c r="C340" s="32">
        <f>IF(B340="","",IFERROR(INDEX('Inventory'!$B$16:$B$55,MATCH(B340,'Inventory'!$A$16:$A$55,0)),"?"))</f>
        <v/>
      </c>
      <c r="D340" s="21" t="n"/>
      <c r="E340" s="28" t="n"/>
      <c r="F340" s="27" t="n"/>
      <c r="G340" s="21" t="n"/>
    </row>
    <row r="341">
      <c r="A341" s="37" t="n"/>
      <c r="B341" s="21" t="n"/>
      <c r="C341" s="32">
        <f>IF(B341="","",IFERROR(INDEX('Inventory'!$B$16:$B$55,MATCH(B341,'Inventory'!$A$16:$A$55,0)),"?"))</f>
        <v/>
      </c>
      <c r="D341" s="21" t="n"/>
      <c r="E341" s="28" t="n"/>
      <c r="F341" s="27" t="n"/>
      <c r="G341" s="21" t="n"/>
    </row>
    <row r="342">
      <c r="A342" s="37" t="n"/>
      <c r="B342" s="21" t="n"/>
      <c r="C342" s="32">
        <f>IF(B342="","",IFERROR(INDEX('Inventory'!$B$16:$B$55,MATCH(B342,'Inventory'!$A$16:$A$55,0)),"?"))</f>
        <v/>
      </c>
      <c r="D342" s="21" t="n"/>
      <c r="E342" s="28" t="n"/>
      <c r="F342" s="27" t="n"/>
      <c r="G342" s="21" t="n"/>
    </row>
    <row r="343">
      <c r="A343" s="37" t="n"/>
      <c r="B343" s="21" t="n"/>
      <c r="C343" s="32">
        <f>IF(B343="","",IFERROR(INDEX('Inventory'!$B$16:$B$55,MATCH(B343,'Inventory'!$A$16:$A$55,0)),"?"))</f>
        <v/>
      </c>
      <c r="D343" s="21" t="n"/>
      <c r="E343" s="28" t="n"/>
      <c r="F343" s="27" t="n"/>
      <c r="G343" s="21" t="n"/>
    </row>
    <row r="344">
      <c r="A344" s="37" t="n"/>
      <c r="B344" s="21" t="n"/>
      <c r="C344" s="32">
        <f>IF(B344="","",IFERROR(INDEX('Inventory'!$B$16:$B$55,MATCH(B344,'Inventory'!$A$16:$A$55,0)),"?"))</f>
        <v/>
      </c>
      <c r="D344" s="21" t="n"/>
      <c r="E344" s="28" t="n"/>
      <c r="F344" s="27" t="n"/>
      <c r="G344" s="21" t="n"/>
    </row>
    <row r="345">
      <c r="A345" s="37" t="n"/>
      <c r="B345" s="21" t="n"/>
      <c r="C345" s="32">
        <f>IF(B345="","",IFERROR(INDEX('Inventory'!$B$16:$B$55,MATCH(B345,'Inventory'!$A$16:$A$55,0)),"?"))</f>
        <v/>
      </c>
      <c r="D345" s="21" t="n"/>
      <c r="E345" s="28" t="n"/>
      <c r="F345" s="27" t="n"/>
      <c r="G345" s="21" t="n"/>
    </row>
    <row r="346">
      <c r="A346" s="37" t="n"/>
      <c r="B346" s="21" t="n"/>
      <c r="C346" s="32">
        <f>IF(B346="","",IFERROR(INDEX('Inventory'!$B$16:$B$55,MATCH(B346,'Inventory'!$A$16:$A$55,0)),"?"))</f>
        <v/>
      </c>
      <c r="D346" s="21" t="n"/>
      <c r="E346" s="28" t="n"/>
      <c r="F346" s="27" t="n"/>
      <c r="G346" s="21" t="n"/>
    </row>
    <row r="347">
      <c r="A347" s="37" t="n"/>
      <c r="B347" s="21" t="n"/>
      <c r="C347" s="32">
        <f>IF(B347="","",IFERROR(INDEX('Inventory'!$B$16:$B$55,MATCH(B347,'Inventory'!$A$16:$A$55,0)),"?"))</f>
        <v/>
      </c>
      <c r="D347" s="21" t="n"/>
      <c r="E347" s="28" t="n"/>
      <c r="F347" s="27" t="n"/>
      <c r="G347" s="21" t="n"/>
    </row>
    <row r="348">
      <c r="A348" s="37" t="n"/>
      <c r="B348" s="21" t="n"/>
      <c r="C348" s="32">
        <f>IF(B348="","",IFERROR(INDEX('Inventory'!$B$16:$B$55,MATCH(B348,'Inventory'!$A$16:$A$55,0)),"?"))</f>
        <v/>
      </c>
      <c r="D348" s="21" t="n"/>
      <c r="E348" s="28" t="n"/>
      <c r="F348" s="27" t="n"/>
      <c r="G348" s="21" t="n"/>
    </row>
    <row r="349">
      <c r="A349" s="37" t="n"/>
      <c r="B349" s="21" t="n"/>
      <c r="C349" s="32">
        <f>IF(B349="","",IFERROR(INDEX('Inventory'!$B$16:$B$55,MATCH(B349,'Inventory'!$A$16:$A$55,0)),"?"))</f>
        <v/>
      </c>
      <c r="D349" s="21" t="n"/>
      <c r="E349" s="28" t="n"/>
      <c r="F349" s="27" t="n"/>
      <c r="G349" s="21" t="n"/>
    </row>
    <row r="350">
      <c r="A350" s="37" t="n"/>
      <c r="B350" s="21" t="n"/>
      <c r="C350" s="32">
        <f>IF(B350="","",IFERROR(INDEX('Inventory'!$B$16:$B$55,MATCH(B350,'Inventory'!$A$16:$A$55,0)),"?"))</f>
        <v/>
      </c>
      <c r="D350" s="21" t="n"/>
      <c r="E350" s="28" t="n"/>
      <c r="F350" s="27" t="n"/>
      <c r="G350" s="21" t="n"/>
    </row>
    <row r="351">
      <c r="A351" s="37" t="n"/>
      <c r="B351" s="21" t="n"/>
      <c r="C351" s="32">
        <f>IF(B351="","",IFERROR(INDEX('Inventory'!$B$16:$B$55,MATCH(B351,'Inventory'!$A$16:$A$55,0)),"?"))</f>
        <v/>
      </c>
      <c r="D351" s="21" t="n"/>
      <c r="E351" s="28" t="n"/>
      <c r="F351" s="27" t="n"/>
      <c r="G351" s="21" t="n"/>
    </row>
    <row r="352">
      <c r="A352" s="37" t="n"/>
      <c r="B352" s="21" t="n"/>
      <c r="C352" s="32">
        <f>IF(B352="","",IFERROR(INDEX('Inventory'!$B$16:$B$55,MATCH(B352,'Inventory'!$A$16:$A$55,0)),"?"))</f>
        <v/>
      </c>
      <c r="D352" s="21" t="n"/>
      <c r="E352" s="28" t="n"/>
      <c r="F352" s="27" t="n"/>
      <c r="G352" s="21" t="n"/>
    </row>
    <row r="353">
      <c r="A353" s="37" t="n"/>
      <c r="B353" s="21" t="n"/>
      <c r="C353" s="32">
        <f>IF(B353="","",IFERROR(INDEX('Inventory'!$B$16:$B$55,MATCH(B353,'Inventory'!$A$16:$A$55,0)),"?"))</f>
        <v/>
      </c>
      <c r="D353" s="21" t="n"/>
      <c r="E353" s="28" t="n"/>
      <c r="F353" s="27" t="n"/>
      <c r="G353" s="21" t="n"/>
    </row>
    <row r="354">
      <c r="A354" s="37" t="n"/>
      <c r="B354" s="21" t="n"/>
      <c r="C354" s="32">
        <f>IF(B354="","",IFERROR(INDEX('Inventory'!$B$16:$B$55,MATCH(B354,'Inventory'!$A$16:$A$55,0)),"?"))</f>
        <v/>
      </c>
      <c r="D354" s="21" t="n"/>
      <c r="E354" s="28" t="n"/>
      <c r="F354" s="27" t="n"/>
      <c r="G354" s="21" t="n"/>
    </row>
    <row r="355">
      <c r="A355" s="37" t="n"/>
      <c r="B355" s="21" t="n"/>
      <c r="C355" s="32">
        <f>IF(B355="","",IFERROR(INDEX('Inventory'!$B$16:$B$55,MATCH(B355,'Inventory'!$A$16:$A$55,0)),"?"))</f>
        <v/>
      </c>
      <c r="D355" s="21" t="n"/>
      <c r="E355" s="28" t="n"/>
      <c r="F355" s="27" t="n"/>
      <c r="G355" s="21" t="n"/>
    </row>
    <row r="356">
      <c r="A356" s="37" t="n"/>
      <c r="B356" s="21" t="n"/>
      <c r="C356" s="32">
        <f>IF(B356="","",IFERROR(INDEX('Inventory'!$B$16:$B$55,MATCH(B356,'Inventory'!$A$16:$A$55,0)),"?"))</f>
        <v/>
      </c>
      <c r="D356" s="21" t="n"/>
      <c r="E356" s="28" t="n"/>
      <c r="F356" s="27" t="n"/>
      <c r="G356" s="21" t="n"/>
    </row>
    <row r="357">
      <c r="A357" s="37" t="n"/>
      <c r="B357" s="21" t="n"/>
      <c r="C357" s="32">
        <f>IF(B357="","",IFERROR(INDEX('Inventory'!$B$16:$B$55,MATCH(B357,'Inventory'!$A$16:$A$55,0)),"?"))</f>
        <v/>
      </c>
      <c r="D357" s="21" t="n"/>
      <c r="E357" s="28" t="n"/>
      <c r="F357" s="27" t="n"/>
      <c r="G357" s="21" t="n"/>
    </row>
    <row r="358">
      <c r="A358" s="37" t="n"/>
      <c r="B358" s="21" t="n"/>
      <c r="C358" s="32">
        <f>IF(B358="","",IFERROR(INDEX('Inventory'!$B$16:$B$55,MATCH(B358,'Inventory'!$A$16:$A$55,0)),"?"))</f>
        <v/>
      </c>
      <c r="D358" s="21" t="n"/>
      <c r="E358" s="28" t="n"/>
      <c r="F358" s="27" t="n"/>
      <c r="G358" s="21" t="n"/>
    </row>
    <row r="359">
      <c r="A359" s="37" t="n"/>
      <c r="B359" s="21" t="n"/>
      <c r="C359" s="32">
        <f>IF(B359="","",IFERROR(INDEX('Inventory'!$B$16:$B$55,MATCH(B359,'Inventory'!$A$16:$A$55,0)),"?"))</f>
        <v/>
      </c>
      <c r="D359" s="21" t="n"/>
      <c r="E359" s="28" t="n"/>
      <c r="F359" s="27" t="n"/>
      <c r="G359" s="21" t="n"/>
    </row>
    <row r="360">
      <c r="A360" s="37" t="n"/>
      <c r="B360" s="21" t="n"/>
      <c r="C360" s="32">
        <f>IF(B360="","",IFERROR(INDEX('Inventory'!$B$16:$B$55,MATCH(B360,'Inventory'!$A$16:$A$55,0)),"?"))</f>
        <v/>
      </c>
      <c r="D360" s="21" t="n"/>
      <c r="E360" s="28" t="n"/>
      <c r="F360" s="27" t="n"/>
      <c r="G360" s="21" t="n"/>
    </row>
    <row r="361">
      <c r="A361" s="37" t="n"/>
      <c r="B361" s="21" t="n"/>
      <c r="C361" s="32">
        <f>IF(B361="","",IFERROR(INDEX('Inventory'!$B$16:$B$55,MATCH(B361,'Inventory'!$A$16:$A$55,0)),"?"))</f>
        <v/>
      </c>
      <c r="D361" s="21" t="n"/>
      <c r="E361" s="28" t="n"/>
      <c r="F361" s="27" t="n"/>
      <c r="G361" s="21" t="n"/>
    </row>
    <row r="362">
      <c r="A362" s="37" t="n"/>
      <c r="B362" s="21" t="n"/>
      <c r="C362" s="32">
        <f>IF(B362="","",IFERROR(INDEX('Inventory'!$B$16:$B$55,MATCH(B362,'Inventory'!$A$16:$A$55,0)),"?"))</f>
        <v/>
      </c>
      <c r="D362" s="21" t="n"/>
      <c r="E362" s="28" t="n"/>
      <c r="F362" s="27" t="n"/>
      <c r="G362" s="21" t="n"/>
    </row>
    <row r="363">
      <c r="A363" s="37" t="n"/>
      <c r="B363" s="21" t="n"/>
      <c r="C363" s="32">
        <f>IF(B363="","",IFERROR(INDEX('Inventory'!$B$16:$B$55,MATCH(B363,'Inventory'!$A$16:$A$55,0)),"?"))</f>
        <v/>
      </c>
      <c r="D363" s="21" t="n"/>
      <c r="E363" s="28" t="n"/>
      <c r="F363" s="27" t="n"/>
      <c r="G363" s="21" t="n"/>
    </row>
    <row r="364">
      <c r="A364" s="37" t="n"/>
      <c r="B364" s="21" t="n"/>
      <c r="C364" s="32">
        <f>IF(B364="","",IFERROR(INDEX('Inventory'!$B$16:$B$55,MATCH(B364,'Inventory'!$A$16:$A$55,0)),"?"))</f>
        <v/>
      </c>
      <c r="D364" s="21" t="n"/>
      <c r="E364" s="28" t="n"/>
      <c r="F364" s="27" t="n"/>
      <c r="G364" s="21" t="n"/>
    </row>
    <row r="365">
      <c r="A365" s="37" t="n"/>
      <c r="B365" s="21" t="n"/>
      <c r="C365" s="32">
        <f>IF(B365="","",IFERROR(INDEX('Inventory'!$B$16:$B$55,MATCH(B365,'Inventory'!$A$16:$A$55,0)),"?"))</f>
        <v/>
      </c>
      <c r="D365" s="21" t="n"/>
      <c r="E365" s="28" t="n"/>
      <c r="F365" s="27" t="n"/>
      <c r="G365" s="21" t="n"/>
    </row>
    <row r="366">
      <c r="A366" s="37" t="n"/>
      <c r="B366" s="21" t="n"/>
      <c r="C366" s="32">
        <f>IF(B366="","",IFERROR(INDEX('Inventory'!$B$16:$B$55,MATCH(B366,'Inventory'!$A$16:$A$55,0)),"?"))</f>
        <v/>
      </c>
      <c r="D366" s="21" t="n"/>
      <c r="E366" s="28" t="n"/>
      <c r="F366" s="27" t="n"/>
      <c r="G366" s="21" t="n"/>
    </row>
    <row r="367">
      <c r="A367" s="37" t="n"/>
      <c r="B367" s="21" t="n"/>
      <c r="C367" s="32">
        <f>IF(B367="","",IFERROR(INDEX('Inventory'!$B$16:$B$55,MATCH(B367,'Inventory'!$A$16:$A$55,0)),"?"))</f>
        <v/>
      </c>
      <c r="D367" s="21" t="n"/>
      <c r="E367" s="28" t="n"/>
      <c r="F367" s="27" t="n"/>
      <c r="G367" s="21" t="n"/>
    </row>
    <row r="368">
      <c r="A368" s="37" t="n"/>
      <c r="B368" s="21" t="n"/>
      <c r="C368" s="32">
        <f>IF(B368="","",IFERROR(INDEX('Inventory'!$B$16:$B$55,MATCH(B368,'Inventory'!$A$16:$A$55,0)),"?"))</f>
        <v/>
      </c>
      <c r="D368" s="21" t="n"/>
      <c r="E368" s="28" t="n"/>
      <c r="F368" s="27" t="n"/>
      <c r="G368" s="21" t="n"/>
    </row>
    <row r="369">
      <c r="A369" s="37" t="n"/>
      <c r="B369" s="21" t="n"/>
      <c r="C369" s="32">
        <f>IF(B369="","",IFERROR(INDEX('Inventory'!$B$16:$B$55,MATCH(B369,'Inventory'!$A$16:$A$55,0)),"?"))</f>
        <v/>
      </c>
      <c r="D369" s="21" t="n"/>
      <c r="E369" s="28" t="n"/>
      <c r="F369" s="27" t="n"/>
      <c r="G369" s="21" t="n"/>
    </row>
    <row r="370">
      <c r="A370" s="37" t="n"/>
      <c r="B370" s="21" t="n"/>
      <c r="C370" s="32">
        <f>IF(B370="","",IFERROR(INDEX('Inventory'!$B$16:$B$55,MATCH(B370,'Inventory'!$A$16:$A$55,0)),"?"))</f>
        <v/>
      </c>
      <c r="D370" s="21" t="n"/>
      <c r="E370" s="28" t="n"/>
      <c r="F370" s="27" t="n"/>
      <c r="G370" s="21" t="n"/>
    </row>
    <row r="371">
      <c r="A371" s="37" t="n"/>
      <c r="B371" s="21" t="n"/>
      <c r="C371" s="32">
        <f>IF(B371="","",IFERROR(INDEX('Inventory'!$B$16:$B$55,MATCH(B371,'Inventory'!$A$16:$A$55,0)),"?"))</f>
        <v/>
      </c>
      <c r="D371" s="21" t="n"/>
      <c r="E371" s="28" t="n"/>
      <c r="F371" s="27" t="n"/>
      <c r="G371" s="21" t="n"/>
    </row>
    <row r="372">
      <c r="A372" s="37" t="n"/>
      <c r="B372" s="21" t="n"/>
      <c r="C372" s="32">
        <f>IF(B372="","",IFERROR(INDEX('Inventory'!$B$16:$B$55,MATCH(B372,'Inventory'!$A$16:$A$55,0)),"?"))</f>
        <v/>
      </c>
      <c r="D372" s="21" t="n"/>
      <c r="E372" s="28" t="n"/>
      <c r="F372" s="27" t="n"/>
      <c r="G372" s="21" t="n"/>
    </row>
    <row r="373">
      <c r="A373" s="37" t="n"/>
      <c r="B373" s="21" t="n"/>
      <c r="C373" s="32">
        <f>IF(B373="","",IFERROR(INDEX('Inventory'!$B$16:$B$55,MATCH(B373,'Inventory'!$A$16:$A$55,0)),"?"))</f>
        <v/>
      </c>
      <c r="D373" s="21" t="n"/>
      <c r="E373" s="28" t="n"/>
      <c r="F373" s="27" t="n"/>
      <c r="G373" s="21" t="n"/>
    </row>
    <row r="374">
      <c r="A374" s="37" t="n"/>
      <c r="B374" s="21" t="n"/>
      <c r="C374" s="32">
        <f>IF(B374="","",IFERROR(INDEX('Inventory'!$B$16:$B$55,MATCH(B374,'Inventory'!$A$16:$A$55,0)),"?"))</f>
        <v/>
      </c>
      <c r="D374" s="21" t="n"/>
      <c r="E374" s="28" t="n"/>
      <c r="F374" s="27" t="n"/>
      <c r="G374" s="21" t="n"/>
    </row>
    <row r="375">
      <c r="A375" s="37" t="n"/>
      <c r="B375" s="21" t="n"/>
      <c r="C375" s="32">
        <f>IF(B375="","",IFERROR(INDEX('Inventory'!$B$16:$B$55,MATCH(B375,'Inventory'!$A$16:$A$55,0)),"?"))</f>
        <v/>
      </c>
      <c r="D375" s="21" t="n"/>
      <c r="E375" s="28" t="n"/>
      <c r="F375" s="27" t="n"/>
      <c r="G375" s="21" t="n"/>
    </row>
    <row r="376">
      <c r="A376" s="37" t="n"/>
      <c r="B376" s="21" t="n"/>
      <c r="C376" s="32">
        <f>IF(B376="","",IFERROR(INDEX('Inventory'!$B$16:$B$55,MATCH(B376,'Inventory'!$A$16:$A$55,0)),"?"))</f>
        <v/>
      </c>
      <c r="D376" s="21" t="n"/>
      <c r="E376" s="28" t="n"/>
      <c r="F376" s="27" t="n"/>
      <c r="G376" s="21" t="n"/>
    </row>
    <row r="377">
      <c r="A377" s="37" t="n"/>
      <c r="B377" s="21" t="n"/>
      <c r="C377" s="32">
        <f>IF(B377="","",IFERROR(INDEX('Inventory'!$B$16:$B$55,MATCH(B377,'Inventory'!$A$16:$A$55,0)),"?"))</f>
        <v/>
      </c>
      <c r="D377" s="21" t="n"/>
      <c r="E377" s="28" t="n"/>
      <c r="F377" s="27" t="n"/>
      <c r="G377" s="21" t="n"/>
    </row>
    <row r="378">
      <c r="A378" s="37" t="n"/>
      <c r="B378" s="21" t="n"/>
      <c r="C378" s="32">
        <f>IF(B378="","",IFERROR(INDEX('Inventory'!$B$16:$B$55,MATCH(B378,'Inventory'!$A$16:$A$55,0)),"?"))</f>
        <v/>
      </c>
      <c r="D378" s="21" t="n"/>
      <c r="E378" s="28" t="n"/>
      <c r="F378" s="27" t="n"/>
      <c r="G378" s="21" t="n"/>
    </row>
    <row r="379">
      <c r="A379" s="37" t="n"/>
      <c r="B379" s="21" t="n"/>
      <c r="C379" s="32">
        <f>IF(B379="","",IFERROR(INDEX('Inventory'!$B$16:$B$55,MATCH(B379,'Inventory'!$A$16:$A$55,0)),"?"))</f>
        <v/>
      </c>
      <c r="D379" s="21" t="n"/>
      <c r="E379" s="28" t="n"/>
      <c r="F379" s="27" t="n"/>
      <c r="G379" s="21" t="n"/>
    </row>
    <row r="380">
      <c r="A380" s="37" t="n"/>
      <c r="B380" s="21" t="n"/>
      <c r="C380" s="32">
        <f>IF(B380="","",IFERROR(INDEX('Inventory'!$B$16:$B$55,MATCH(B380,'Inventory'!$A$16:$A$55,0)),"?"))</f>
        <v/>
      </c>
      <c r="D380" s="21" t="n"/>
      <c r="E380" s="28" t="n"/>
      <c r="F380" s="27" t="n"/>
      <c r="G380" s="21" t="n"/>
    </row>
    <row r="381">
      <c r="A381" s="37" t="n"/>
      <c r="B381" s="21" t="n"/>
      <c r="C381" s="32">
        <f>IF(B381="","",IFERROR(INDEX('Inventory'!$B$16:$B$55,MATCH(B381,'Inventory'!$A$16:$A$55,0)),"?"))</f>
        <v/>
      </c>
      <c r="D381" s="21" t="n"/>
      <c r="E381" s="28" t="n"/>
      <c r="F381" s="27" t="n"/>
      <c r="G381" s="21" t="n"/>
    </row>
    <row r="382">
      <c r="A382" s="37" t="n"/>
      <c r="B382" s="21" t="n"/>
      <c r="C382" s="32">
        <f>IF(B382="","",IFERROR(INDEX('Inventory'!$B$16:$B$55,MATCH(B382,'Inventory'!$A$16:$A$55,0)),"?"))</f>
        <v/>
      </c>
      <c r="D382" s="21" t="n"/>
      <c r="E382" s="28" t="n"/>
      <c r="F382" s="27" t="n"/>
      <c r="G382" s="21" t="n"/>
    </row>
    <row r="383">
      <c r="A383" s="37" t="n"/>
      <c r="B383" s="21" t="n"/>
      <c r="C383" s="32">
        <f>IF(B383="","",IFERROR(INDEX('Inventory'!$B$16:$B$55,MATCH(B383,'Inventory'!$A$16:$A$55,0)),"?"))</f>
        <v/>
      </c>
      <c r="D383" s="21" t="n"/>
      <c r="E383" s="28" t="n"/>
      <c r="F383" s="27" t="n"/>
      <c r="G383" s="21" t="n"/>
    </row>
    <row r="384">
      <c r="A384" s="37" t="n"/>
      <c r="B384" s="21" t="n"/>
      <c r="C384" s="32">
        <f>IF(B384="","",IFERROR(INDEX('Inventory'!$B$16:$B$55,MATCH(B384,'Inventory'!$A$16:$A$55,0)),"?"))</f>
        <v/>
      </c>
      <c r="D384" s="21" t="n"/>
      <c r="E384" s="28" t="n"/>
      <c r="F384" s="27" t="n"/>
      <c r="G384" s="21" t="n"/>
    </row>
    <row r="385">
      <c r="A385" s="37" t="n"/>
      <c r="B385" s="21" t="n"/>
      <c r="C385" s="32">
        <f>IF(B385="","",IFERROR(INDEX('Inventory'!$B$16:$B$55,MATCH(B385,'Inventory'!$A$16:$A$55,0)),"?"))</f>
        <v/>
      </c>
      <c r="D385" s="21" t="n"/>
      <c r="E385" s="28" t="n"/>
      <c r="F385" s="27" t="n"/>
      <c r="G385" s="21" t="n"/>
    </row>
    <row r="386">
      <c r="A386" s="37" t="n"/>
      <c r="B386" s="21" t="n"/>
      <c r="C386" s="32">
        <f>IF(B386="","",IFERROR(INDEX('Inventory'!$B$16:$B$55,MATCH(B386,'Inventory'!$A$16:$A$55,0)),"?"))</f>
        <v/>
      </c>
      <c r="D386" s="21" t="n"/>
      <c r="E386" s="28" t="n"/>
      <c r="F386" s="27" t="n"/>
      <c r="G386" s="21" t="n"/>
    </row>
    <row r="387">
      <c r="A387" s="37" t="n"/>
      <c r="B387" s="21" t="n"/>
      <c r="C387" s="32">
        <f>IF(B387="","",IFERROR(INDEX('Inventory'!$B$16:$B$55,MATCH(B387,'Inventory'!$A$16:$A$55,0)),"?"))</f>
        <v/>
      </c>
      <c r="D387" s="21" t="n"/>
      <c r="E387" s="28" t="n"/>
      <c r="F387" s="27" t="n"/>
      <c r="G387" s="21" t="n"/>
    </row>
    <row r="388">
      <c r="A388" s="37" t="n"/>
      <c r="B388" s="21" t="n"/>
      <c r="C388" s="32">
        <f>IF(B388="","",IFERROR(INDEX('Inventory'!$B$16:$B$55,MATCH(B388,'Inventory'!$A$16:$A$55,0)),"?"))</f>
        <v/>
      </c>
      <c r="D388" s="21" t="n"/>
      <c r="E388" s="28" t="n"/>
      <c r="F388" s="27" t="n"/>
      <c r="G388" s="21" t="n"/>
    </row>
    <row r="389">
      <c r="A389" s="37" t="n"/>
      <c r="B389" s="21" t="n"/>
      <c r="C389" s="32">
        <f>IF(B389="","",IFERROR(INDEX('Inventory'!$B$16:$B$55,MATCH(B389,'Inventory'!$A$16:$A$55,0)),"?"))</f>
        <v/>
      </c>
      <c r="D389" s="21" t="n"/>
      <c r="E389" s="28" t="n"/>
      <c r="F389" s="27" t="n"/>
      <c r="G389" s="21" t="n"/>
    </row>
    <row r="390">
      <c r="A390" s="37" t="n"/>
      <c r="B390" s="21" t="n"/>
      <c r="C390" s="32">
        <f>IF(B390="","",IFERROR(INDEX('Inventory'!$B$16:$B$55,MATCH(B390,'Inventory'!$A$16:$A$55,0)),"?"))</f>
        <v/>
      </c>
      <c r="D390" s="21" t="n"/>
      <c r="E390" s="28" t="n"/>
      <c r="F390" s="27" t="n"/>
      <c r="G390" s="21" t="n"/>
    </row>
    <row r="391">
      <c r="A391" s="37" t="n"/>
      <c r="B391" s="21" t="n"/>
      <c r="C391" s="32">
        <f>IF(B391="","",IFERROR(INDEX('Inventory'!$B$16:$B$55,MATCH(B391,'Inventory'!$A$16:$A$55,0)),"?"))</f>
        <v/>
      </c>
      <c r="D391" s="21" t="n"/>
      <c r="E391" s="28" t="n"/>
      <c r="F391" s="27" t="n"/>
      <c r="G391" s="21" t="n"/>
    </row>
    <row r="392">
      <c r="A392" s="37" t="n"/>
      <c r="B392" s="21" t="n"/>
      <c r="C392" s="32">
        <f>IF(B392="","",IFERROR(INDEX('Inventory'!$B$16:$B$55,MATCH(B392,'Inventory'!$A$16:$A$55,0)),"?"))</f>
        <v/>
      </c>
      <c r="D392" s="21" t="n"/>
      <c r="E392" s="28" t="n"/>
      <c r="F392" s="27" t="n"/>
      <c r="G392" s="21" t="n"/>
    </row>
    <row r="393">
      <c r="A393" s="37" t="n"/>
      <c r="B393" s="21" t="n"/>
      <c r="C393" s="32">
        <f>IF(B393="","",IFERROR(INDEX('Inventory'!$B$16:$B$55,MATCH(B393,'Inventory'!$A$16:$A$55,0)),"?"))</f>
        <v/>
      </c>
      <c r="D393" s="21" t="n"/>
      <c r="E393" s="28" t="n"/>
      <c r="F393" s="27" t="n"/>
      <c r="G393" s="21" t="n"/>
    </row>
    <row r="394">
      <c r="A394" s="37" t="n"/>
      <c r="B394" s="21" t="n"/>
      <c r="C394" s="32">
        <f>IF(B394="","",IFERROR(INDEX('Inventory'!$B$16:$B$55,MATCH(B394,'Inventory'!$A$16:$A$55,0)),"?"))</f>
        <v/>
      </c>
      <c r="D394" s="21" t="n"/>
      <c r="E394" s="28" t="n"/>
      <c r="F394" s="27" t="n"/>
      <c r="G394" s="21" t="n"/>
    </row>
    <row r="395">
      <c r="A395" s="37" t="n"/>
      <c r="B395" s="21" t="n"/>
      <c r="C395" s="32">
        <f>IF(B395="","",IFERROR(INDEX('Inventory'!$B$16:$B$55,MATCH(B395,'Inventory'!$A$16:$A$55,0)),"?"))</f>
        <v/>
      </c>
      <c r="D395" s="21" t="n"/>
      <c r="E395" s="28" t="n"/>
      <c r="F395" s="27" t="n"/>
      <c r="G395" s="21" t="n"/>
    </row>
    <row r="396">
      <c r="A396" s="37" t="n"/>
      <c r="B396" s="21" t="n"/>
      <c r="C396" s="32">
        <f>IF(B396="","",IFERROR(INDEX('Inventory'!$B$16:$B$55,MATCH(B396,'Inventory'!$A$16:$A$55,0)),"?"))</f>
        <v/>
      </c>
      <c r="D396" s="21" t="n"/>
      <c r="E396" s="28" t="n"/>
      <c r="F396" s="27" t="n"/>
      <c r="G396" s="21" t="n"/>
    </row>
    <row r="397">
      <c r="A397" s="37" t="n"/>
      <c r="B397" s="21" t="n"/>
      <c r="C397" s="32">
        <f>IF(B397="","",IFERROR(INDEX('Inventory'!$B$16:$B$55,MATCH(B397,'Inventory'!$A$16:$A$55,0)),"?"))</f>
        <v/>
      </c>
      <c r="D397" s="21" t="n"/>
      <c r="E397" s="28" t="n"/>
      <c r="F397" s="27" t="n"/>
      <c r="G397" s="21" t="n"/>
    </row>
    <row r="398">
      <c r="A398" s="37" t="n"/>
      <c r="B398" s="21" t="n"/>
      <c r="C398" s="32">
        <f>IF(B398="","",IFERROR(INDEX('Inventory'!$B$16:$B$55,MATCH(B398,'Inventory'!$A$16:$A$55,0)),"?"))</f>
        <v/>
      </c>
      <c r="D398" s="21" t="n"/>
      <c r="E398" s="28" t="n"/>
      <c r="F398" s="27" t="n"/>
      <c r="G398" s="21" t="n"/>
    </row>
    <row r="399">
      <c r="A399" s="37" t="n"/>
      <c r="B399" s="21" t="n"/>
      <c r="C399" s="32">
        <f>IF(B399="","",IFERROR(INDEX('Inventory'!$B$16:$B$55,MATCH(B399,'Inventory'!$A$16:$A$55,0)),"?"))</f>
        <v/>
      </c>
      <c r="D399" s="21" t="n"/>
      <c r="E399" s="28" t="n"/>
      <c r="F399" s="27" t="n"/>
      <c r="G399" s="21" t="n"/>
    </row>
    <row r="400">
      <c r="A400" s="37" t="n"/>
      <c r="B400" s="21" t="n"/>
      <c r="C400" s="32">
        <f>IF(B400="","",IFERROR(INDEX('Inventory'!$B$16:$B$55,MATCH(B400,'Inventory'!$A$16:$A$55,0)),"?"))</f>
        <v/>
      </c>
      <c r="D400" s="21" t="n"/>
      <c r="E400" s="28" t="n"/>
      <c r="F400" s="27" t="n"/>
      <c r="G400" s="21" t="n"/>
    </row>
    <row r="401">
      <c r="A401" s="37" t="n"/>
      <c r="B401" s="21" t="n"/>
      <c r="C401" s="32">
        <f>IF(B401="","",IFERROR(INDEX('Inventory'!$B$16:$B$55,MATCH(B401,'Inventory'!$A$16:$A$55,0)),"?"))</f>
        <v/>
      </c>
      <c r="D401" s="21" t="n"/>
      <c r="E401" s="28" t="n"/>
      <c r="F401" s="27" t="n"/>
      <c r="G401" s="21" t="n"/>
    </row>
    <row r="402">
      <c r="A402" s="37" t="n"/>
      <c r="B402" s="21" t="n"/>
      <c r="C402" s="32">
        <f>IF(B402="","",IFERROR(INDEX('Inventory'!$B$16:$B$55,MATCH(B402,'Inventory'!$A$16:$A$55,0)),"?"))</f>
        <v/>
      </c>
      <c r="D402" s="21" t="n"/>
      <c r="E402" s="28" t="n"/>
      <c r="F402" s="27" t="n"/>
      <c r="G402" s="21" t="n"/>
    </row>
    <row r="403">
      <c r="A403" s="37" t="n"/>
      <c r="B403" s="21" t="n"/>
      <c r="C403" s="32">
        <f>IF(B403="","",IFERROR(INDEX('Inventory'!$B$16:$B$55,MATCH(B403,'Inventory'!$A$16:$A$55,0)),"?"))</f>
        <v/>
      </c>
      <c r="D403" s="21" t="n"/>
      <c r="E403" s="28" t="n"/>
      <c r="F403" s="27" t="n"/>
      <c r="G403" s="21" t="n"/>
    </row>
    <row r="404">
      <c r="A404" s="37" t="n"/>
      <c r="B404" s="21" t="n"/>
      <c r="C404" s="32">
        <f>IF(B404="","",IFERROR(INDEX('Inventory'!$B$16:$B$55,MATCH(B404,'Inventory'!$A$16:$A$55,0)),"?"))</f>
        <v/>
      </c>
      <c r="D404" s="21" t="n"/>
      <c r="E404" s="28" t="n"/>
      <c r="F404" s="27" t="n"/>
      <c r="G404" s="21" t="n"/>
    </row>
    <row r="405">
      <c r="A405" s="37" t="n"/>
      <c r="B405" s="21" t="n"/>
      <c r="C405" s="32">
        <f>IF(B405="","",IFERROR(INDEX('Inventory'!$B$16:$B$55,MATCH(B405,'Inventory'!$A$16:$A$55,0)),"?"))</f>
        <v/>
      </c>
      <c r="D405" s="21" t="n"/>
      <c r="E405" s="28" t="n"/>
      <c r="F405" s="27" t="n"/>
      <c r="G405" s="21" t="n"/>
    </row>
    <row r="406">
      <c r="A406" s="37" t="n"/>
      <c r="B406" s="21" t="n"/>
      <c r="C406" s="32">
        <f>IF(B406="","",IFERROR(INDEX('Inventory'!$B$16:$B$55,MATCH(B406,'Inventory'!$A$16:$A$55,0)),"?"))</f>
        <v/>
      </c>
      <c r="D406" s="21" t="n"/>
      <c r="E406" s="28" t="n"/>
      <c r="F406" s="27" t="n"/>
      <c r="G406" s="21" t="n"/>
    </row>
    <row r="407">
      <c r="A407" s="37" t="n"/>
      <c r="B407" s="21" t="n"/>
      <c r="C407" s="32">
        <f>IF(B407="","",IFERROR(INDEX('Inventory'!$B$16:$B$55,MATCH(B407,'Inventory'!$A$16:$A$55,0)),"?"))</f>
        <v/>
      </c>
      <c r="D407" s="21" t="n"/>
      <c r="E407" s="28" t="n"/>
      <c r="F407" s="27" t="n"/>
      <c r="G407" s="21" t="n"/>
    </row>
    <row r="408">
      <c r="A408" s="37" t="n"/>
      <c r="B408" s="21" t="n"/>
      <c r="C408" s="32">
        <f>IF(B408="","",IFERROR(INDEX('Inventory'!$B$16:$B$55,MATCH(B408,'Inventory'!$A$16:$A$55,0)),"?"))</f>
        <v/>
      </c>
      <c r="D408" s="21" t="n"/>
      <c r="E408" s="28" t="n"/>
      <c r="F408" s="27" t="n"/>
      <c r="G408" s="21" t="n"/>
    </row>
    <row r="409">
      <c r="A409" s="37" t="n"/>
      <c r="B409" s="21" t="n"/>
      <c r="C409" s="32">
        <f>IF(B409="","",IFERROR(INDEX('Inventory'!$B$16:$B$55,MATCH(B409,'Inventory'!$A$16:$A$55,0)),"?"))</f>
        <v/>
      </c>
      <c r="D409" s="21" t="n"/>
      <c r="E409" s="28" t="n"/>
      <c r="F409" s="27" t="n"/>
      <c r="G409" s="21" t="n"/>
    </row>
    <row r="410">
      <c r="A410" s="37" t="n"/>
      <c r="B410" s="21" t="n"/>
      <c r="C410" s="32">
        <f>IF(B410="","",IFERROR(INDEX('Inventory'!$B$16:$B$55,MATCH(B410,'Inventory'!$A$16:$A$55,0)),"?"))</f>
        <v/>
      </c>
      <c r="D410" s="21" t="n"/>
      <c r="E410" s="28" t="n"/>
      <c r="F410" s="27" t="n"/>
      <c r="G410" s="21" t="n"/>
    </row>
    <row r="411">
      <c r="A411" s="37" t="n"/>
      <c r="B411" s="21" t="n"/>
      <c r="C411" s="32">
        <f>IF(B411="","",IFERROR(INDEX('Inventory'!$B$16:$B$55,MATCH(B411,'Inventory'!$A$16:$A$55,0)),"?"))</f>
        <v/>
      </c>
      <c r="D411" s="21" t="n"/>
      <c r="E411" s="28" t="n"/>
      <c r="F411" s="27" t="n"/>
      <c r="G411" s="21" t="n"/>
    </row>
    <row r="412">
      <c r="A412" s="37" t="n"/>
      <c r="B412" s="21" t="n"/>
      <c r="C412" s="32">
        <f>IF(B412="","",IFERROR(INDEX('Inventory'!$B$16:$B$55,MATCH(B412,'Inventory'!$A$16:$A$55,0)),"?"))</f>
        <v/>
      </c>
      <c r="D412" s="21" t="n"/>
      <c r="E412" s="28" t="n"/>
      <c r="F412" s="27" t="n"/>
      <c r="G412" s="21" t="n"/>
    </row>
    <row r="413">
      <c r="A413" s="37" t="n"/>
      <c r="B413" s="21" t="n"/>
      <c r="C413" s="32">
        <f>IF(B413="","",IFERROR(INDEX('Inventory'!$B$16:$B$55,MATCH(B413,'Inventory'!$A$16:$A$55,0)),"?"))</f>
        <v/>
      </c>
      <c r="D413" s="21" t="n"/>
      <c r="E413" s="28" t="n"/>
      <c r="F413" s="27" t="n"/>
      <c r="G413" s="21" t="n"/>
    </row>
    <row r="414">
      <c r="A414" s="37" t="n"/>
      <c r="B414" s="21" t="n"/>
      <c r="C414" s="32">
        <f>IF(B414="","",IFERROR(INDEX('Inventory'!$B$16:$B$55,MATCH(B414,'Inventory'!$A$16:$A$55,0)),"?"))</f>
        <v/>
      </c>
      <c r="D414" s="21" t="n"/>
      <c r="E414" s="28" t="n"/>
      <c r="F414" s="27" t="n"/>
      <c r="G414" s="21" t="n"/>
    </row>
    <row r="415">
      <c r="A415" s="37" t="n"/>
      <c r="B415" s="21" t="n"/>
      <c r="C415" s="32">
        <f>IF(B415="","",IFERROR(INDEX('Inventory'!$B$16:$B$55,MATCH(B415,'Inventory'!$A$16:$A$55,0)),"?"))</f>
        <v/>
      </c>
      <c r="D415" s="21" t="n"/>
      <c r="E415" s="28" t="n"/>
      <c r="F415" s="27" t="n"/>
      <c r="G415" s="21" t="n"/>
    </row>
    <row r="416">
      <c r="A416" s="37" t="n"/>
      <c r="B416" s="21" t="n"/>
      <c r="C416" s="32">
        <f>IF(B416="","",IFERROR(INDEX('Inventory'!$B$16:$B$55,MATCH(B416,'Inventory'!$A$16:$A$55,0)),"?"))</f>
        <v/>
      </c>
      <c r="D416" s="21" t="n"/>
      <c r="E416" s="28" t="n"/>
      <c r="F416" s="27" t="n"/>
      <c r="G416" s="21" t="n"/>
    </row>
    <row r="417">
      <c r="A417" s="37" t="n"/>
      <c r="B417" s="21" t="n"/>
      <c r="C417" s="32">
        <f>IF(B417="","",IFERROR(INDEX('Inventory'!$B$16:$B$55,MATCH(B417,'Inventory'!$A$16:$A$55,0)),"?"))</f>
        <v/>
      </c>
      <c r="D417" s="21" t="n"/>
      <c r="E417" s="28" t="n"/>
      <c r="F417" s="27" t="n"/>
      <c r="G417" s="21" t="n"/>
    </row>
    <row r="418">
      <c r="A418" s="37" t="n"/>
      <c r="B418" s="21" t="n"/>
      <c r="C418" s="32">
        <f>IF(B418="","",IFERROR(INDEX('Inventory'!$B$16:$B$55,MATCH(B418,'Inventory'!$A$16:$A$55,0)),"?"))</f>
        <v/>
      </c>
      <c r="D418" s="21" t="n"/>
      <c r="E418" s="28" t="n"/>
      <c r="F418" s="27" t="n"/>
      <c r="G418" s="21" t="n"/>
    </row>
    <row r="419">
      <c r="A419" s="37" t="n"/>
      <c r="B419" s="21" t="n"/>
      <c r="C419" s="32">
        <f>IF(B419="","",IFERROR(INDEX('Inventory'!$B$16:$B$55,MATCH(B419,'Inventory'!$A$16:$A$55,0)),"?"))</f>
        <v/>
      </c>
      <c r="D419" s="21" t="n"/>
      <c r="E419" s="28" t="n"/>
      <c r="F419" s="27" t="n"/>
      <c r="G419" s="21" t="n"/>
    </row>
    <row r="420">
      <c r="A420" s="37" t="n"/>
      <c r="B420" s="21" t="n"/>
      <c r="C420" s="32">
        <f>IF(B420="","",IFERROR(INDEX('Inventory'!$B$16:$B$55,MATCH(B420,'Inventory'!$A$16:$A$55,0)),"?"))</f>
        <v/>
      </c>
      <c r="D420" s="21" t="n"/>
      <c r="E420" s="28" t="n"/>
      <c r="F420" s="27" t="n"/>
      <c r="G420" s="21" t="n"/>
    </row>
    <row r="421">
      <c r="A421" s="37" t="n"/>
      <c r="B421" s="21" t="n"/>
      <c r="C421" s="32">
        <f>IF(B421="","",IFERROR(INDEX('Inventory'!$B$16:$B$55,MATCH(B421,'Inventory'!$A$16:$A$55,0)),"?"))</f>
        <v/>
      </c>
      <c r="D421" s="21" t="n"/>
      <c r="E421" s="28" t="n"/>
      <c r="F421" s="27" t="n"/>
      <c r="G421" s="21" t="n"/>
    </row>
    <row r="422">
      <c r="A422" s="37" t="n"/>
      <c r="B422" s="21" t="n"/>
      <c r="C422" s="32">
        <f>IF(B422="","",IFERROR(INDEX('Inventory'!$B$16:$B$55,MATCH(B422,'Inventory'!$A$16:$A$55,0)),"?"))</f>
        <v/>
      </c>
      <c r="D422" s="21" t="n"/>
      <c r="E422" s="28" t="n"/>
      <c r="F422" s="27" t="n"/>
      <c r="G422" s="21" t="n"/>
    </row>
    <row r="423">
      <c r="A423" s="37" t="n"/>
      <c r="B423" s="21" t="n"/>
      <c r="C423" s="32">
        <f>IF(B423="","",IFERROR(INDEX('Inventory'!$B$16:$B$55,MATCH(B423,'Inventory'!$A$16:$A$55,0)),"?"))</f>
        <v/>
      </c>
      <c r="D423" s="21" t="n"/>
      <c r="E423" s="28" t="n"/>
      <c r="F423" s="27" t="n"/>
      <c r="G423" s="21" t="n"/>
    </row>
    <row r="424">
      <c r="A424" s="37" t="n"/>
      <c r="B424" s="21" t="n"/>
      <c r="C424" s="32">
        <f>IF(B424="","",IFERROR(INDEX('Inventory'!$B$16:$B$55,MATCH(B424,'Inventory'!$A$16:$A$55,0)),"?"))</f>
        <v/>
      </c>
      <c r="D424" s="21" t="n"/>
      <c r="E424" s="28" t="n"/>
      <c r="F424" s="27" t="n"/>
      <c r="G424" s="21" t="n"/>
    </row>
    <row r="425">
      <c r="A425" s="37" t="n"/>
      <c r="B425" s="21" t="n"/>
      <c r="C425" s="32">
        <f>IF(B425="","",IFERROR(INDEX('Inventory'!$B$16:$B$55,MATCH(B425,'Inventory'!$A$16:$A$55,0)),"?"))</f>
        <v/>
      </c>
      <c r="D425" s="21" t="n"/>
      <c r="E425" s="28" t="n"/>
      <c r="F425" s="27" t="n"/>
      <c r="G425" s="21" t="n"/>
    </row>
    <row r="426">
      <c r="A426" s="37" t="n"/>
      <c r="B426" s="21" t="n"/>
      <c r="C426" s="32">
        <f>IF(B426="","",IFERROR(INDEX('Inventory'!$B$16:$B$55,MATCH(B426,'Inventory'!$A$16:$A$55,0)),"?"))</f>
        <v/>
      </c>
      <c r="D426" s="21" t="n"/>
      <c r="E426" s="28" t="n"/>
      <c r="F426" s="27" t="n"/>
      <c r="G426" s="21" t="n"/>
    </row>
    <row r="427">
      <c r="A427" s="37" t="n"/>
      <c r="B427" s="21" t="n"/>
      <c r="C427" s="32">
        <f>IF(B427="","",IFERROR(INDEX('Inventory'!$B$16:$B$55,MATCH(B427,'Inventory'!$A$16:$A$55,0)),"?"))</f>
        <v/>
      </c>
      <c r="D427" s="21" t="n"/>
      <c r="E427" s="28" t="n"/>
      <c r="F427" s="27" t="n"/>
      <c r="G427" s="21" t="n"/>
    </row>
    <row r="428">
      <c r="A428" s="37" t="n"/>
      <c r="B428" s="21" t="n"/>
      <c r="C428" s="32">
        <f>IF(B428="","",IFERROR(INDEX('Inventory'!$B$16:$B$55,MATCH(B428,'Inventory'!$A$16:$A$55,0)),"?"))</f>
        <v/>
      </c>
      <c r="D428" s="21" t="n"/>
      <c r="E428" s="28" t="n"/>
      <c r="F428" s="27" t="n"/>
      <c r="G428" s="21" t="n"/>
    </row>
    <row r="429">
      <c r="A429" s="37" t="n"/>
      <c r="B429" s="21" t="n"/>
      <c r="C429" s="32">
        <f>IF(B429="","",IFERROR(INDEX('Inventory'!$B$16:$B$55,MATCH(B429,'Inventory'!$A$16:$A$55,0)),"?"))</f>
        <v/>
      </c>
      <c r="D429" s="21" t="n"/>
      <c r="E429" s="28" t="n"/>
      <c r="F429" s="27" t="n"/>
      <c r="G429" s="21" t="n"/>
    </row>
    <row r="430">
      <c r="A430" s="37" t="n"/>
      <c r="B430" s="21" t="n"/>
      <c r="C430" s="32">
        <f>IF(B430="","",IFERROR(INDEX('Inventory'!$B$16:$B$55,MATCH(B430,'Inventory'!$A$16:$A$55,0)),"?"))</f>
        <v/>
      </c>
      <c r="D430" s="21" t="n"/>
      <c r="E430" s="28" t="n"/>
      <c r="F430" s="27" t="n"/>
      <c r="G430" s="21" t="n"/>
    </row>
    <row r="431">
      <c r="A431" s="37" t="n"/>
      <c r="B431" s="21" t="n"/>
      <c r="C431" s="32">
        <f>IF(B431="","",IFERROR(INDEX('Inventory'!$B$16:$B$55,MATCH(B431,'Inventory'!$A$16:$A$55,0)),"?"))</f>
        <v/>
      </c>
      <c r="D431" s="21" t="n"/>
      <c r="E431" s="28" t="n"/>
      <c r="F431" s="27" t="n"/>
      <c r="G431" s="21" t="n"/>
    </row>
    <row r="432">
      <c r="A432" s="37" t="n"/>
      <c r="B432" s="21" t="n"/>
      <c r="C432" s="32">
        <f>IF(B432="","",IFERROR(INDEX('Inventory'!$B$16:$B$55,MATCH(B432,'Inventory'!$A$16:$A$55,0)),"?"))</f>
        <v/>
      </c>
      <c r="D432" s="21" t="n"/>
      <c r="E432" s="28" t="n"/>
      <c r="F432" s="27" t="n"/>
      <c r="G432" s="21" t="n"/>
    </row>
    <row r="433">
      <c r="A433" s="37" t="n"/>
      <c r="B433" s="21" t="n"/>
      <c r="C433" s="32">
        <f>IF(B433="","",IFERROR(INDEX('Inventory'!$B$16:$B$55,MATCH(B433,'Inventory'!$A$16:$A$55,0)),"?"))</f>
        <v/>
      </c>
      <c r="D433" s="21" t="n"/>
      <c r="E433" s="28" t="n"/>
      <c r="F433" s="27" t="n"/>
      <c r="G433" s="21" t="n"/>
    </row>
    <row r="434">
      <c r="A434" s="37" t="n"/>
      <c r="B434" s="21" t="n"/>
      <c r="C434" s="32">
        <f>IF(B434="","",IFERROR(INDEX('Inventory'!$B$16:$B$55,MATCH(B434,'Inventory'!$A$16:$A$55,0)),"?"))</f>
        <v/>
      </c>
      <c r="D434" s="21" t="n"/>
      <c r="E434" s="28" t="n"/>
      <c r="F434" s="27" t="n"/>
      <c r="G434" s="21" t="n"/>
    </row>
    <row r="435">
      <c r="A435" s="37" t="n"/>
      <c r="B435" s="21" t="n"/>
      <c r="C435" s="32">
        <f>IF(B435="","",IFERROR(INDEX('Inventory'!$B$16:$B$55,MATCH(B435,'Inventory'!$A$16:$A$55,0)),"?"))</f>
        <v/>
      </c>
      <c r="D435" s="21" t="n"/>
      <c r="E435" s="28" t="n"/>
      <c r="F435" s="27" t="n"/>
      <c r="G435" s="21" t="n"/>
    </row>
    <row r="436">
      <c r="A436" s="37" t="n"/>
      <c r="B436" s="21" t="n"/>
      <c r="C436" s="32">
        <f>IF(B436="","",IFERROR(INDEX('Inventory'!$B$16:$B$55,MATCH(B436,'Inventory'!$A$16:$A$55,0)),"?"))</f>
        <v/>
      </c>
      <c r="D436" s="21" t="n"/>
      <c r="E436" s="28" t="n"/>
      <c r="F436" s="27" t="n"/>
      <c r="G436" s="21" t="n"/>
    </row>
    <row r="437">
      <c r="A437" s="37" t="n"/>
      <c r="B437" s="21" t="n"/>
      <c r="C437" s="32">
        <f>IF(B437="","",IFERROR(INDEX('Inventory'!$B$16:$B$55,MATCH(B437,'Inventory'!$A$16:$A$55,0)),"?"))</f>
        <v/>
      </c>
      <c r="D437" s="21" t="n"/>
      <c r="E437" s="28" t="n"/>
      <c r="F437" s="27" t="n"/>
      <c r="G437" s="21" t="n"/>
    </row>
    <row r="438">
      <c r="A438" s="37" t="n"/>
      <c r="B438" s="21" t="n"/>
      <c r="C438" s="32">
        <f>IF(B438="","",IFERROR(INDEX('Inventory'!$B$16:$B$55,MATCH(B438,'Inventory'!$A$16:$A$55,0)),"?"))</f>
        <v/>
      </c>
      <c r="D438" s="21" t="n"/>
      <c r="E438" s="28" t="n"/>
      <c r="F438" s="27" t="n"/>
      <c r="G438" s="21" t="n"/>
    </row>
    <row r="439">
      <c r="A439" s="37" t="n"/>
      <c r="B439" s="21" t="n"/>
      <c r="C439" s="32">
        <f>IF(B439="","",IFERROR(INDEX('Inventory'!$B$16:$B$55,MATCH(B439,'Inventory'!$A$16:$A$55,0)),"?"))</f>
        <v/>
      </c>
      <c r="D439" s="21" t="n"/>
      <c r="E439" s="28" t="n"/>
      <c r="F439" s="27" t="n"/>
      <c r="G439" s="21" t="n"/>
    </row>
    <row r="440">
      <c r="A440" s="37" t="n"/>
      <c r="B440" s="21" t="n"/>
      <c r="C440" s="32">
        <f>IF(B440="","",IFERROR(INDEX('Inventory'!$B$16:$B$55,MATCH(B440,'Inventory'!$A$16:$A$55,0)),"?"))</f>
        <v/>
      </c>
      <c r="D440" s="21" t="n"/>
      <c r="E440" s="28" t="n"/>
      <c r="F440" s="27" t="n"/>
      <c r="G440" s="21" t="n"/>
    </row>
    <row r="441">
      <c r="A441" s="37" t="n"/>
      <c r="B441" s="21" t="n"/>
      <c r="C441" s="32">
        <f>IF(B441="","",IFERROR(INDEX('Inventory'!$B$16:$B$55,MATCH(B441,'Inventory'!$A$16:$A$55,0)),"?"))</f>
        <v/>
      </c>
      <c r="D441" s="21" t="n"/>
      <c r="E441" s="28" t="n"/>
      <c r="F441" s="27" t="n"/>
      <c r="G441" s="21" t="n"/>
    </row>
    <row r="442">
      <c r="A442" s="37" t="n"/>
      <c r="B442" s="21" t="n"/>
      <c r="C442" s="32">
        <f>IF(B442="","",IFERROR(INDEX('Inventory'!$B$16:$B$55,MATCH(B442,'Inventory'!$A$16:$A$55,0)),"?"))</f>
        <v/>
      </c>
      <c r="D442" s="21" t="n"/>
      <c r="E442" s="28" t="n"/>
      <c r="F442" s="27" t="n"/>
      <c r="G442" s="21" t="n"/>
    </row>
    <row r="443">
      <c r="A443" s="37" t="n"/>
      <c r="B443" s="21" t="n"/>
      <c r="C443" s="32">
        <f>IF(B443="","",IFERROR(INDEX('Inventory'!$B$16:$B$55,MATCH(B443,'Inventory'!$A$16:$A$55,0)),"?"))</f>
        <v/>
      </c>
      <c r="D443" s="21" t="n"/>
      <c r="E443" s="28" t="n"/>
      <c r="F443" s="27" t="n"/>
      <c r="G443" s="21" t="n"/>
    </row>
    <row r="444">
      <c r="A444" s="37" t="n"/>
      <c r="B444" s="21" t="n"/>
      <c r="C444" s="32">
        <f>IF(B444="","",IFERROR(INDEX('Inventory'!$B$16:$B$55,MATCH(B444,'Inventory'!$A$16:$A$55,0)),"?"))</f>
        <v/>
      </c>
      <c r="D444" s="21" t="n"/>
      <c r="E444" s="28" t="n"/>
      <c r="F444" s="27" t="n"/>
      <c r="G444" s="21" t="n"/>
    </row>
    <row r="445">
      <c r="A445" s="37" t="n"/>
      <c r="B445" s="21" t="n"/>
      <c r="C445" s="32">
        <f>IF(B445="","",IFERROR(INDEX('Inventory'!$B$16:$B$55,MATCH(B445,'Inventory'!$A$16:$A$55,0)),"?"))</f>
        <v/>
      </c>
      <c r="D445" s="21" t="n"/>
      <c r="E445" s="28" t="n"/>
      <c r="F445" s="27" t="n"/>
      <c r="G445" s="21" t="n"/>
    </row>
    <row r="446">
      <c r="A446" s="37" t="n"/>
      <c r="B446" s="21" t="n"/>
      <c r="C446" s="32">
        <f>IF(B446="","",IFERROR(INDEX('Inventory'!$B$16:$B$55,MATCH(B446,'Inventory'!$A$16:$A$55,0)),"?"))</f>
        <v/>
      </c>
      <c r="D446" s="21" t="n"/>
      <c r="E446" s="28" t="n"/>
      <c r="F446" s="27" t="n"/>
      <c r="G446" s="21" t="n"/>
    </row>
    <row r="447">
      <c r="A447" s="37" t="n"/>
      <c r="B447" s="21" t="n"/>
      <c r="C447" s="32">
        <f>IF(B447="","",IFERROR(INDEX('Inventory'!$B$16:$B$55,MATCH(B447,'Inventory'!$A$16:$A$55,0)),"?"))</f>
        <v/>
      </c>
      <c r="D447" s="21" t="n"/>
      <c r="E447" s="28" t="n"/>
      <c r="F447" s="27" t="n"/>
      <c r="G447" s="21" t="n"/>
    </row>
    <row r="448">
      <c r="A448" s="37" t="n"/>
      <c r="B448" s="21" t="n"/>
      <c r="C448" s="32">
        <f>IF(B448="","",IFERROR(INDEX('Inventory'!$B$16:$B$55,MATCH(B448,'Inventory'!$A$16:$A$55,0)),"?"))</f>
        <v/>
      </c>
      <c r="D448" s="21" t="n"/>
      <c r="E448" s="28" t="n"/>
      <c r="F448" s="27" t="n"/>
      <c r="G448" s="21" t="n"/>
    </row>
    <row r="449">
      <c r="A449" s="37" t="n"/>
      <c r="B449" s="21" t="n"/>
      <c r="C449" s="32">
        <f>IF(B449="","",IFERROR(INDEX('Inventory'!$B$16:$B$55,MATCH(B449,'Inventory'!$A$16:$A$55,0)),"?"))</f>
        <v/>
      </c>
      <c r="D449" s="21" t="n"/>
      <c r="E449" s="28" t="n"/>
      <c r="F449" s="27" t="n"/>
      <c r="G449" s="21" t="n"/>
    </row>
    <row r="450">
      <c r="A450" s="37" t="n"/>
      <c r="B450" s="21" t="n"/>
      <c r="C450" s="32">
        <f>IF(B450="","",IFERROR(INDEX('Inventory'!$B$16:$B$55,MATCH(B450,'Inventory'!$A$16:$A$55,0)),"?"))</f>
        <v/>
      </c>
      <c r="D450" s="21" t="n"/>
      <c r="E450" s="28" t="n"/>
      <c r="F450" s="27" t="n"/>
      <c r="G450" s="21" t="n"/>
    </row>
    <row r="451">
      <c r="A451" s="37" t="n"/>
      <c r="B451" s="21" t="n"/>
      <c r="C451" s="32">
        <f>IF(B451="","",IFERROR(INDEX('Inventory'!$B$16:$B$55,MATCH(B451,'Inventory'!$A$16:$A$55,0)),"?"))</f>
        <v/>
      </c>
      <c r="D451" s="21" t="n"/>
      <c r="E451" s="28" t="n"/>
      <c r="F451" s="27" t="n"/>
      <c r="G451" s="21" t="n"/>
    </row>
    <row r="452">
      <c r="A452" s="37" t="n"/>
      <c r="B452" s="21" t="n"/>
      <c r="C452" s="32">
        <f>IF(B452="","",IFERROR(INDEX('Inventory'!$B$16:$B$55,MATCH(B452,'Inventory'!$A$16:$A$55,0)),"?"))</f>
        <v/>
      </c>
      <c r="D452" s="21" t="n"/>
      <c r="E452" s="28" t="n"/>
      <c r="F452" s="27" t="n"/>
      <c r="G452" s="21" t="n"/>
    </row>
    <row r="453">
      <c r="A453" s="37" t="n"/>
      <c r="B453" s="21" t="n"/>
      <c r="C453" s="32">
        <f>IF(B453="","",IFERROR(INDEX('Inventory'!$B$16:$B$55,MATCH(B453,'Inventory'!$A$16:$A$55,0)),"?"))</f>
        <v/>
      </c>
      <c r="D453" s="21" t="n"/>
      <c r="E453" s="28" t="n"/>
      <c r="F453" s="27" t="n"/>
      <c r="G453" s="21" t="n"/>
    </row>
    <row r="454">
      <c r="A454" s="37" t="n"/>
      <c r="B454" s="21" t="n"/>
      <c r="C454" s="32">
        <f>IF(B454="","",IFERROR(INDEX('Inventory'!$B$16:$B$55,MATCH(B454,'Inventory'!$A$16:$A$55,0)),"?"))</f>
        <v/>
      </c>
      <c r="D454" s="21" t="n"/>
      <c r="E454" s="28" t="n"/>
      <c r="F454" s="27" t="n"/>
      <c r="G454" s="21" t="n"/>
    </row>
    <row r="455">
      <c r="A455" s="37" t="n"/>
      <c r="B455" s="21" t="n"/>
      <c r="C455" s="32">
        <f>IF(B455="","",IFERROR(INDEX('Inventory'!$B$16:$B$55,MATCH(B455,'Inventory'!$A$16:$A$55,0)),"?"))</f>
        <v/>
      </c>
      <c r="D455" s="21" t="n"/>
      <c r="E455" s="28" t="n"/>
      <c r="F455" s="27" t="n"/>
      <c r="G455" s="21" t="n"/>
    </row>
    <row r="456">
      <c r="A456" s="37" t="n"/>
      <c r="B456" s="21" t="n"/>
      <c r="C456" s="32">
        <f>IF(B456="","",IFERROR(INDEX('Inventory'!$B$16:$B$55,MATCH(B456,'Inventory'!$A$16:$A$55,0)),"?"))</f>
        <v/>
      </c>
      <c r="D456" s="21" t="n"/>
      <c r="E456" s="28" t="n"/>
      <c r="F456" s="27" t="n"/>
      <c r="G456" s="21" t="n"/>
    </row>
    <row r="457">
      <c r="A457" s="37" t="n"/>
      <c r="B457" s="21" t="n"/>
      <c r="C457" s="32">
        <f>IF(B457="","",IFERROR(INDEX('Inventory'!$B$16:$B$55,MATCH(B457,'Inventory'!$A$16:$A$55,0)),"?"))</f>
        <v/>
      </c>
      <c r="D457" s="21" t="n"/>
      <c r="E457" s="28" t="n"/>
      <c r="F457" s="27" t="n"/>
      <c r="G457" s="21" t="n"/>
    </row>
    <row r="458">
      <c r="A458" s="37" t="n"/>
      <c r="B458" s="21" t="n"/>
      <c r="C458" s="32">
        <f>IF(B458="","",IFERROR(INDEX('Inventory'!$B$16:$B$55,MATCH(B458,'Inventory'!$A$16:$A$55,0)),"?"))</f>
        <v/>
      </c>
      <c r="D458" s="21" t="n"/>
      <c r="E458" s="28" t="n"/>
      <c r="F458" s="27" t="n"/>
      <c r="G458" s="21" t="n"/>
    </row>
    <row r="459">
      <c r="A459" s="37" t="n"/>
      <c r="B459" s="21" t="n"/>
      <c r="C459" s="32">
        <f>IF(B459="","",IFERROR(INDEX('Inventory'!$B$16:$B$55,MATCH(B459,'Inventory'!$A$16:$A$55,0)),"?"))</f>
        <v/>
      </c>
      <c r="D459" s="21" t="n"/>
      <c r="E459" s="28" t="n"/>
      <c r="F459" s="27" t="n"/>
      <c r="G459" s="21" t="n"/>
    </row>
    <row r="460">
      <c r="A460" s="37" t="n"/>
      <c r="B460" s="21" t="n"/>
      <c r="C460" s="32">
        <f>IF(B460="","",IFERROR(INDEX('Inventory'!$B$16:$B$55,MATCH(B460,'Inventory'!$A$16:$A$55,0)),"?"))</f>
        <v/>
      </c>
      <c r="D460" s="21" t="n"/>
      <c r="E460" s="28" t="n"/>
      <c r="F460" s="27" t="n"/>
      <c r="G460" s="21" t="n"/>
    </row>
    <row r="461">
      <c r="A461" s="37" t="n"/>
      <c r="B461" s="21" t="n"/>
      <c r="C461" s="32">
        <f>IF(B461="","",IFERROR(INDEX('Inventory'!$B$16:$B$55,MATCH(B461,'Inventory'!$A$16:$A$55,0)),"?"))</f>
        <v/>
      </c>
      <c r="D461" s="21" t="n"/>
      <c r="E461" s="28" t="n"/>
      <c r="F461" s="27" t="n"/>
      <c r="G461" s="21" t="n"/>
    </row>
    <row r="462">
      <c r="A462" s="37" t="n"/>
      <c r="B462" s="21" t="n"/>
      <c r="C462" s="32">
        <f>IF(B462="","",IFERROR(INDEX('Inventory'!$B$16:$B$55,MATCH(B462,'Inventory'!$A$16:$A$55,0)),"?"))</f>
        <v/>
      </c>
      <c r="D462" s="21" t="n"/>
      <c r="E462" s="28" t="n"/>
      <c r="F462" s="27" t="n"/>
      <c r="G462" s="21" t="n"/>
    </row>
    <row r="463">
      <c r="A463" s="37" t="n"/>
      <c r="B463" s="21" t="n"/>
      <c r="C463" s="32">
        <f>IF(B463="","",IFERROR(INDEX('Inventory'!$B$16:$B$55,MATCH(B463,'Inventory'!$A$16:$A$55,0)),"?"))</f>
        <v/>
      </c>
      <c r="D463" s="21" t="n"/>
      <c r="E463" s="28" t="n"/>
      <c r="F463" s="27" t="n"/>
      <c r="G463" s="21" t="n"/>
    </row>
    <row r="464">
      <c r="A464" s="37" t="n"/>
      <c r="B464" s="21" t="n"/>
      <c r="C464" s="32">
        <f>IF(B464="","",IFERROR(INDEX('Inventory'!$B$16:$B$55,MATCH(B464,'Inventory'!$A$16:$A$55,0)),"?"))</f>
        <v/>
      </c>
      <c r="D464" s="21" t="n"/>
      <c r="E464" s="28" t="n"/>
      <c r="F464" s="27" t="n"/>
      <c r="G464" s="21" t="n"/>
    </row>
    <row r="465">
      <c r="A465" s="37" t="n"/>
      <c r="B465" s="21" t="n"/>
      <c r="C465" s="32">
        <f>IF(B465="","",IFERROR(INDEX('Inventory'!$B$16:$B$55,MATCH(B465,'Inventory'!$A$16:$A$55,0)),"?"))</f>
        <v/>
      </c>
      <c r="D465" s="21" t="n"/>
      <c r="E465" s="28" t="n"/>
      <c r="F465" s="27" t="n"/>
      <c r="G465" s="21" t="n"/>
    </row>
    <row r="466">
      <c r="A466" s="37" t="n"/>
      <c r="B466" s="21" t="n"/>
      <c r="C466" s="32">
        <f>IF(B466="","",IFERROR(INDEX('Inventory'!$B$16:$B$55,MATCH(B466,'Inventory'!$A$16:$A$55,0)),"?"))</f>
        <v/>
      </c>
      <c r="D466" s="21" t="n"/>
      <c r="E466" s="28" t="n"/>
      <c r="F466" s="27" t="n"/>
      <c r="G466" s="21" t="n"/>
    </row>
    <row r="467">
      <c r="A467" s="37" t="n"/>
      <c r="B467" s="21" t="n"/>
      <c r="C467" s="32">
        <f>IF(B467="","",IFERROR(INDEX('Inventory'!$B$16:$B$55,MATCH(B467,'Inventory'!$A$16:$A$55,0)),"?"))</f>
        <v/>
      </c>
      <c r="D467" s="21" t="n"/>
      <c r="E467" s="28" t="n"/>
      <c r="F467" s="27" t="n"/>
      <c r="G467" s="21" t="n"/>
    </row>
    <row r="468">
      <c r="A468" s="37" t="n"/>
      <c r="B468" s="21" t="n"/>
      <c r="C468" s="32">
        <f>IF(B468="","",IFERROR(INDEX('Inventory'!$B$16:$B$55,MATCH(B468,'Inventory'!$A$16:$A$55,0)),"?"))</f>
        <v/>
      </c>
      <c r="D468" s="21" t="n"/>
      <c r="E468" s="28" t="n"/>
      <c r="F468" s="27" t="n"/>
      <c r="G468" s="21" t="n"/>
    </row>
    <row r="469">
      <c r="A469" s="37" t="n"/>
      <c r="B469" s="21" t="n"/>
      <c r="C469" s="32">
        <f>IF(B469="","",IFERROR(INDEX('Inventory'!$B$16:$B$55,MATCH(B469,'Inventory'!$A$16:$A$55,0)),"?"))</f>
        <v/>
      </c>
      <c r="D469" s="21" t="n"/>
      <c r="E469" s="28" t="n"/>
      <c r="F469" s="27" t="n"/>
      <c r="G469" s="21" t="n"/>
    </row>
    <row r="470">
      <c r="A470" s="37" t="n"/>
      <c r="B470" s="21" t="n"/>
      <c r="C470" s="32">
        <f>IF(B470="","",IFERROR(INDEX('Inventory'!$B$16:$B$55,MATCH(B470,'Inventory'!$A$16:$A$55,0)),"?"))</f>
        <v/>
      </c>
      <c r="D470" s="21" t="n"/>
      <c r="E470" s="28" t="n"/>
      <c r="F470" s="27" t="n"/>
      <c r="G470" s="21" t="n"/>
    </row>
    <row r="471">
      <c r="A471" s="37" t="n"/>
      <c r="B471" s="21" t="n"/>
      <c r="C471" s="32">
        <f>IF(B471="","",IFERROR(INDEX('Inventory'!$B$16:$B$55,MATCH(B471,'Inventory'!$A$16:$A$55,0)),"?"))</f>
        <v/>
      </c>
      <c r="D471" s="21" t="n"/>
      <c r="E471" s="28" t="n"/>
      <c r="F471" s="27" t="n"/>
      <c r="G471" s="21" t="n"/>
    </row>
    <row r="472">
      <c r="A472" s="37" t="n"/>
      <c r="B472" s="21" t="n"/>
      <c r="C472" s="32">
        <f>IF(B472="","",IFERROR(INDEX('Inventory'!$B$16:$B$55,MATCH(B472,'Inventory'!$A$16:$A$55,0)),"?"))</f>
        <v/>
      </c>
      <c r="D472" s="21" t="n"/>
      <c r="E472" s="28" t="n"/>
      <c r="F472" s="27" t="n"/>
      <c r="G472" s="21" t="n"/>
    </row>
    <row r="473">
      <c r="A473" s="37" t="n"/>
      <c r="B473" s="21" t="n"/>
      <c r="C473" s="32">
        <f>IF(B473="","",IFERROR(INDEX('Inventory'!$B$16:$B$55,MATCH(B473,'Inventory'!$A$16:$A$55,0)),"?"))</f>
        <v/>
      </c>
      <c r="D473" s="21" t="n"/>
      <c r="E473" s="28" t="n"/>
      <c r="F473" s="27" t="n"/>
      <c r="G473" s="21" t="n"/>
    </row>
    <row r="474">
      <c r="A474" s="37" t="n"/>
      <c r="B474" s="21" t="n"/>
      <c r="C474" s="32">
        <f>IF(B474="","",IFERROR(INDEX('Inventory'!$B$16:$B$55,MATCH(B474,'Inventory'!$A$16:$A$55,0)),"?"))</f>
        <v/>
      </c>
      <c r="D474" s="21" t="n"/>
      <c r="E474" s="28" t="n"/>
      <c r="F474" s="27" t="n"/>
      <c r="G474" s="21" t="n"/>
    </row>
    <row r="475">
      <c r="A475" s="37" t="n"/>
      <c r="B475" s="21" t="n"/>
      <c r="C475" s="32">
        <f>IF(B475="","",IFERROR(INDEX('Inventory'!$B$16:$B$55,MATCH(B475,'Inventory'!$A$16:$A$55,0)),"?"))</f>
        <v/>
      </c>
      <c r="D475" s="21" t="n"/>
      <c r="E475" s="28" t="n"/>
      <c r="F475" s="27" t="n"/>
      <c r="G475" s="21" t="n"/>
    </row>
    <row r="476">
      <c r="A476" s="37" t="n"/>
      <c r="B476" s="21" t="n"/>
      <c r="C476" s="32">
        <f>IF(B476="","",IFERROR(INDEX('Inventory'!$B$16:$B$55,MATCH(B476,'Inventory'!$A$16:$A$55,0)),"?"))</f>
        <v/>
      </c>
      <c r="D476" s="21" t="n"/>
      <c r="E476" s="28" t="n"/>
      <c r="F476" s="27" t="n"/>
      <c r="G476" s="21" t="n"/>
    </row>
    <row r="477">
      <c r="A477" s="37" t="n"/>
      <c r="B477" s="21" t="n"/>
      <c r="C477" s="32">
        <f>IF(B477="","",IFERROR(INDEX('Inventory'!$B$16:$B$55,MATCH(B477,'Inventory'!$A$16:$A$55,0)),"?"))</f>
        <v/>
      </c>
      <c r="D477" s="21" t="n"/>
      <c r="E477" s="28" t="n"/>
      <c r="F477" s="27" t="n"/>
      <c r="G477" s="21" t="n"/>
    </row>
    <row r="478">
      <c r="A478" s="37" t="n"/>
      <c r="B478" s="21" t="n"/>
      <c r="C478" s="32">
        <f>IF(B478="","",IFERROR(INDEX('Inventory'!$B$16:$B$55,MATCH(B478,'Inventory'!$A$16:$A$55,0)),"?"))</f>
        <v/>
      </c>
      <c r="D478" s="21" t="n"/>
      <c r="E478" s="28" t="n"/>
      <c r="F478" s="27" t="n"/>
      <c r="G478" s="21" t="n"/>
    </row>
    <row r="479">
      <c r="A479" s="37" t="n"/>
      <c r="B479" s="21" t="n"/>
      <c r="C479" s="32">
        <f>IF(B479="","",IFERROR(INDEX('Inventory'!$B$16:$B$55,MATCH(B479,'Inventory'!$A$16:$A$55,0)),"?"))</f>
        <v/>
      </c>
      <c r="D479" s="21" t="n"/>
      <c r="E479" s="28" t="n"/>
      <c r="F479" s="27" t="n"/>
      <c r="G479" s="21" t="n"/>
    </row>
    <row r="480">
      <c r="A480" s="37" t="n"/>
      <c r="B480" s="21" t="n"/>
      <c r="C480" s="32">
        <f>IF(B480="","",IFERROR(INDEX('Inventory'!$B$16:$B$55,MATCH(B480,'Inventory'!$A$16:$A$55,0)),"?"))</f>
        <v/>
      </c>
      <c r="D480" s="21" t="n"/>
      <c r="E480" s="28" t="n"/>
      <c r="F480" s="27" t="n"/>
      <c r="G480" s="21" t="n"/>
    </row>
    <row r="481">
      <c r="A481" s="37" t="n"/>
      <c r="B481" s="21" t="n"/>
      <c r="C481" s="32">
        <f>IF(B481="","",IFERROR(INDEX('Inventory'!$B$16:$B$55,MATCH(B481,'Inventory'!$A$16:$A$55,0)),"?"))</f>
        <v/>
      </c>
      <c r="D481" s="21" t="n"/>
      <c r="E481" s="28" t="n"/>
      <c r="F481" s="27" t="n"/>
      <c r="G481" s="21" t="n"/>
    </row>
    <row r="482">
      <c r="A482" s="37" t="n"/>
      <c r="B482" s="21" t="n"/>
      <c r="C482" s="32">
        <f>IF(B482="","",IFERROR(INDEX('Inventory'!$B$16:$B$55,MATCH(B482,'Inventory'!$A$16:$A$55,0)),"?"))</f>
        <v/>
      </c>
      <c r="D482" s="21" t="n"/>
      <c r="E482" s="28" t="n"/>
      <c r="F482" s="27" t="n"/>
      <c r="G482" s="21" t="n"/>
    </row>
    <row r="483">
      <c r="A483" s="37" t="n"/>
      <c r="B483" s="21" t="n"/>
      <c r="C483" s="32">
        <f>IF(B483="","",IFERROR(INDEX('Inventory'!$B$16:$B$55,MATCH(B483,'Inventory'!$A$16:$A$55,0)),"?"))</f>
        <v/>
      </c>
      <c r="D483" s="21" t="n"/>
      <c r="E483" s="28" t="n"/>
      <c r="F483" s="27" t="n"/>
      <c r="G483" s="21" t="n"/>
    </row>
    <row r="484">
      <c r="A484" s="37" t="n"/>
      <c r="B484" s="21" t="n"/>
      <c r="C484" s="32">
        <f>IF(B484="","",IFERROR(INDEX('Inventory'!$B$16:$B$55,MATCH(B484,'Inventory'!$A$16:$A$55,0)),"?"))</f>
        <v/>
      </c>
      <c r="D484" s="21" t="n"/>
      <c r="E484" s="28" t="n"/>
      <c r="F484" s="27" t="n"/>
      <c r="G484" s="21" t="n"/>
    </row>
    <row r="485">
      <c r="A485" s="37" t="n"/>
      <c r="B485" s="21" t="n"/>
      <c r="C485" s="32">
        <f>IF(B485="","",IFERROR(INDEX('Inventory'!$B$16:$B$55,MATCH(B485,'Inventory'!$A$16:$A$55,0)),"?"))</f>
        <v/>
      </c>
      <c r="D485" s="21" t="n"/>
      <c r="E485" s="28" t="n"/>
      <c r="F485" s="27" t="n"/>
      <c r="G485" s="21" t="n"/>
    </row>
    <row r="486">
      <c r="A486" s="37" t="n"/>
      <c r="B486" s="21" t="n"/>
      <c r="C486" s="32">
        <f>IF(B486="","",IFERROR(INDEX('Inventory'!$B$16:$B$55,MATCH(B486,'Inventory'!$A$16:$A$55,0)),"?"))</f>
        <v/>
      </c>
      <c r="D486" s="21" t="n"/>
      <c r="E486" s="28" t="n"/>
      <c r="F486" s="27" t="n"/>
      <c r="G486" s="21" t="n"/>
    </row>
    <row r="487">
      <c r="A487" s="37" t="n"/>
      <c r="B487" s="21" t="n"/>
      <c r="C487" s="32">
        <f>IF(B487="","",IFERROR(INDEX('Inventory'!$B$16:$B$55,MATCH(B487,'Inventory'!$A$16:$A$55,0)),"?"))</f>
        <v/>
      </c>
      <c r="D487" s="21" t="n"/>
      <c r="E487" s="28" t="n"/>
      <c r="F487" s="27" t="n"/>
      <c r="G487" s="21" t="n"/>
    </row>
    <row r="488">
      <c r="A488" s="37" t="n"/>
      <c r="B488" s="21" t="n"/>
      <c r="C488" s="32">
        <f>IF(B488="","",IFERROR(INDEX('Inventory'!$B$16:$B$55,MATCH(B488,'Inventory'!$A$16:$A$55,0)),"?"))</f>
        <v/>
      </c>
      <c r="D488" s="21" t="n"/>
      <c r="E488" s="28" t="n"/>
      <c r="F488" s="27" t="n"/>
      <c r="G488" s="21" t="n"/>
    </row>
    <row r="489">
      <c r="A489" s="37" t="n"/>
      <c r="B489" s="21" t="n"/>
      <c r="C489" s="32">
        <f>IF(B489="","",IFERROR(INDEX('Inventory'!$B$16:$B$55,MATCH(B489,'Inventory'!$A$16:$A$55,0)),"?"))</f>
        <v/>
      </c>
      <c r="D489" s="21" t="n"/>
      <c r="E489" s="28" t="n"/>
      <c r="F489" s="27" t="n"/>
      <c r="G489" s="21" t="n"/>
    </row>
    <row r="490">
      <c r="A490" s="37" t="n"/>
      <c r="B490" s="21" t="n"/>
      <c r="C490" s="32">
        <f>IF(B490="","",IFERROR(INDEX('Inventory'!$B$16:$B$55,MATCH(B490,'Inventory'!$A$16:$A$55,0)),"?"))</f>
        <v/>
      </c>
      <c r="D490" s="21" t="n"/>
      <c r="E490" s="28" t="n"/>
      <c r="F490" s="27" t="n"/>
      <c r="G490" s="21" t="n"/>
    </row>
    <row r="491">
      <c r="A491" s="37" t="n"/>
      <c r="B491" s="21" t="n"/>
      <c r="C491" s="32">
        <f>IF(B491="","",IFERROR(INDEX('Inventory'!$B$16:$B$55,MATCH(B491,'Inventory'!$A$16:$A$55,0)),"?"))</f>
        <v/>
      </c>
      <c r="D491" s="21" t="n"/>
      <c r="E491" s="28" t="n"/>
      <c r="F491" s="27" t="n"/>
      <c r="G491" s="21" t="n"/>
    </row>
    <row r="492">
      <c r="A492" s="37" t="n"/>
      <c r="B492" s="21" t="n"/>
      <c r="C492" s="32">
        <f>IF(B492="","",IFERROR(INDEX('Inventory'!$B$16:$B$55,MATCH(B492,'Inventory'!$A$16:$A$55,0)),"?"))</f>
        <v/>
      </c>
      <c r="D492" s="21" t="n"/>
      <c r="E492" s="28" t="n"/>
      <c r="F492" s="27" t="n"/>
      <c r="G492" s="21" t="n"/>
    </row>
    <row r="493">
      <c r="A493" s="37" t="n"/>
      <c r="B493" s="21" t="n"/>
      <c r="C493" s="32">
        <f>IF(B493="","",IFERROR(INDEX('Inventory'!$B$16:$B$55,MATCH(B493,'Inventory'!$A$16:$A$55,0)),"?"))</f>
        <v/>
      </c>
      <c r="D493" s="21" t="n"/>
      <c r="E493" s="28" t="n"/>
      <c r="F493" s="27" t="n"/>
      <c r="G493" s="21" t="n"/>
    </row>
    <row r="494">
      <c r="A494" s="37" t="n"/>
      <c r="B494" s="21" t="n"/>
      <c r="C494" s="32">
        <f>IF(B494="","",IFERROR(INDEX('Inventory'!$B$16:$B$55,MATCH(B494,'Inventory'!$A$16:$A$55,0)),"?"))</f>
        <v/>
      </c>
      <c r="D494" s="21" t="n"/>
      <c r="E494" s="28" t="n"/>
      <c r="F494" s="27" t="n"/>
      <c r="G494" s="21" t="n"/>
    </row>
    <row r="495">
      <c r="A495" s="37" t="n"/>
      <c r="B495" s="21" t="n"/>
      <c r="C495" s="32">
        <f>IF(B495="","",IFERROR(INDEX('Inventory'!$B$16:$B$55,MATCH(B495,'Inventory'!$A$16:$A$55,0)),"?"))</f>
        <v/>
      </c>
      <c r="D495" s="21" t="n"/>
      <c r="E495" s="28" t="n"/>
      <c r="F495" s="27" t="n"/>
      <c r="G495" s="21" t="n"/>
    </row>
    <row r="496">
      <c r="A496" s="37" t="n"/>
      <c r="B496" s="21" t="n"/>
      <c r="C496" s="32">
        <f>IF(B496="","",IFERROR(INDEX('Inventory'!$B$16:$B$55,MATCH(B496,'Inventory'!$A$16:$A$55,0)),"?"))</f>
        <v/>
      </c>
      <c r="D496" s="21" t="n"/>
      <c r="E496" s="28" t="n"/>
      <c r="F496" s="27" t="n"/>
      <c r="G496" s="21" t="n"/>
    </row>
    <row r="497">
      <c r="A497" s="37" t="n"/>
      <c r="B497" s="21" t="n"/>
      <c r="C497" s="32">
        <f>IF(B497="","",IFERROR(INDEX('Inventory'!$B$16:$B$55,MATCH(B497,'Inventory'!$A$16:$A$55,0)),"?"))</f>
        <v/>
      </c>
      <c r="D497" s="21" t="n"/>
      <c r="E497" s="28" t="n"/>
      <c r="F497" s="27" t="n"/>
      <c r="G497" s="21" t="n"/>
    </row>
    <row r="498">
      <c r="A498" s="37" t="n"/>
      <c r="B498" s="21" t="n"/>
      <c r="C498" s="32">
        <f>IF(B498="","",IFERROR(INDEX('Inventory'!$B$16:$B$55,MATCH(B498,'Inventory'!$A$16:$A$55,0)),"?"))</f>
        <v/>
      </c>
      <c r="D498" s="21" t="n"/>
      <c r="E498" s="28" t="n"/>
      <c r="F498" s="27" t="n"/>
      <c r="G498" s="21" t="n"/>
    </row>
    <row r="499">
      <c r="A499" s="37" t="n"/>
      <c r="B499" s="21" t="n"/>
      <c r="C499" s="32">
        <f>IF(B499="","",IFERROR(INDEX('Inventory'!$B$16:$B$55,MATCH(B499,'Inventory'!$A$16:$A$55,0)),"?"))</f>
        <v/>
      </c>
      <c r="D499" s="21" t="n"/>
      <c r="E499" s="28" t="n"/>
      <c r="F499" s="27" t="n"/>
      <c r="G499" s="21" t="n"/>
    </row>
    <row r="500">
      <c r="A500" s="37" t="n"/>
      <c r="B500" s="21" t="n"/>
      <c r="C500" s="32">
        <f>IF(B500="","",IFERROR(INDEX('Inventory'!$B$16:$B$55,MATCH(B500,'Inventory'!$A$16:$A$55,0)),"?"))</f>
        <v/>
      </c>
      <c r="D500" s="21" t="n"/>
      <c r="E500" s="28" t="n"/>
      <c r="F500" s="27" t="n"/>
      <c r="G500" s="21" t="n"/>
    </row>
    <row r="501">
      <c r="A501" s="37" t="n"/>
      <c r="B501" s="21" t="n"/>
      <c r="C501" s="32">
        <f>IF(B501="","",IFERROR(INDEX('Inventory'!$B$16:$B$55,MATCH(B501,'Inventory'!$A$16:$A$55,0)),"?"))</f>
        <v/>
      </c>
      <c r="D501" s="21" t="n"/>
      <c r="E501" s="28" t="n"/>
      <c r="F501" s="27" t="n"/>
      <c r="G501" s="21" t="n"/>
    </row>
    <row r="502">
      <c r="A502" s="37" t="n"/>
      <c r="B502" s="21" t="n"/>
      <c r="C502" s="32">
        <f>IF(B502="","",IFERROR(INDEX('Inventory'!$B$16:$B$55,MATCH(B502,'Inventory'!$A$16:$A$55,0)),"?"))</f>
        <v/>
      </c>
      <c r="D502" s="21" t="n"/>
      <c r="E502" s="28" t="n"/>
      <c r="F502" s="27" t="n"/>
      <c r="G502" s="21" t="n"/>
    </row>
    <row r="503">
      <c r="A503" s="37" t="n"/>
      <c r="B503" s="21" t="n"/>
      <c r="C503" s="32">
        <f>IF(B503="","",IFERROR(INDEX('Inventory'!$B$16:$B$55,MATCH(B503,'Inventory'!$A$16:$A$55,0)),"?"))</f>
        <v/>
      </c>
      <c r="D503" s="21" t="n"/>
      <c r="E503" s="28" t="n"/>
      <c r="F503" s="27" t="n"/>
      <c r="G503" s="21" t="n"/>
    </row>
    <row r="504">
      <c r="A504" s="37" t="n"/>
      <c r="B504" s="21" t="n"/>
      <c r="C504" s="32">
        <f>IF(B504="","",IFERROR(INDEX('Inventory'!$B$16:$B$55,MATCH(B504,'Inventory'!$A$16:$A$55,0)),"?"))</f>
        <v/>
      </c>
      <c r="D504" s="21" t="n"/>
      <c r="E504" s="28" t="n"/>
      <c r="F504" s="27" t="n"/>
      <c r="G504" s="21" t="n"/>
    </row>
    <row r="505">
      <c r="A505" s="37" t="n"/>
      <c r="B505" s="21" t="n"/>
      <c r="C505" s="32">
        <f>IF(B505="","",IFERROR(INDEX('Inventory'!$B$16:$B$55,MATCH(B505,'Inventory'!$A$16:$A$55,0)),"?"))</f>
        <v/>
      </c>
      <c r="D505" s="21" t="n"/>
      <c r="E505" s="28" t="n"/>
      <c r="F505" s="27" t="n"/>
      <c r="G505" s="21" t="n"/>
    </row>
    <row r="506">
      <c r="A506" s="37" t="n"/>
      <c r="B506" s="21" t="n"/>
      <c r="C506" s="32">
        <f>IF(B506="","",IFERROR(INDEX('Inventory'!$B$16:$B$55,MATCH(B506,'Inventory'!$A$16:$A$55,0)),"?"))</f>
        <v/>
      </c>
      <c r="D506" s="21" t="n"/>
      <c r="E506" s="28" t="n"/>
      <c r="F506" s="27" t="n"/>
      <c r="G506" s="21" t="n"/>
    </row>
    <row r="507">
      <c r="A507" s="37" t="n"/>
      <c r="B507" s="21" t="n"/>
      <c r="C507" s="32">
        <f>IF(B507="","",IFERROR(INDEX('Inventory'!$B$16:$B$55,MATCH(B507,'Inventory'!$A$16:$A$55,0)),"?"))</f>
        <v/>
      </c>
      <c r="D507" s="21" t="n"/>
      <c r="E507" s="28" t="n"/>
      <c r="F507" s="27" t="n"/>
      <c r="G507" s="21" t="n"/>
    </row>
    <row r="508">
      <c r="A508" s="37" t="n"/>
      <c r="B508" s="21" t="n"/>
      <c r="C508" s="32">
        <f>IF(B508="","",IFERROR(INDEX('Inventory'!$B$16:$B$55,MATCH(B508,'Inventory'!$A$16:$A$55,0)),"?"))</f>
        <v/>
      </c>
      <c r="D508" s="21" t="n"/>
      <c r="E508" s="28" t="n"/>
      <c r="F508" s="27" t="n"/>
      <c r="G508" s="21" t="n"/>
    </row>
    <row r="509">
      <c r="A509" s="37" t="n"/>
      <c r="B509" s="21" t="n"/>
      <c r="C509" s="32">
        <f>IF(B509="","",IFERROR(INDEX('Inventory'!$B$16:$B$55,MATCH(B509,'Inventory'!$A$16:$A$55,0)),"?"))</f>
        <v/>
      </c>
      <c r="D509" s="21" t="n"/>
      <c r="E509" s="28" t="n"/>
      <c r="F509" s="27" t="n"/>
      <c r="G509" s="21" t="n"/>
    </row>
    <row r="510">
      <c r="A510" s="37" t="n"/>
      <c r="B510" s="21" t="n"/>
      <c r="C510" s="32">
        <f>IF(B510="","",IFERROR(INDEX('Inventory'!$B$16:$B$55,MATCH(B510,'Inventory'!$A$16:$A$55,0)),"?"))</f>
        <v/>
      </c>
      <c r="D510" s="21" t="n"/>
      <c r="E510" s="28" t="n"/>
      <c r="F510" s="27" t="n"/>
      <c r="G510" s="21" t="n"/>
    </row>
    <row r="511">
      <c r="A511" s="37" t="n"/>
      <c r="B511" s="21" t="n"/>
      <c r="C511" s="32">
        <f>IF(B511="","",IFERROR(INDEX('Inventory'!$B$16:$B$55,MATCH(B511,'Inventory'!$A$16:$A$55,0)),"?"))</f>
        <v/>
      </c>
      <c r="D511" s="21" t="n"/>
      <c r="E511" s="28" t="n"/>
      <c r="F511" s="27" t="n"/>
      <c r="G511" s="21" t="n"/>
    </row>
    <row r="512">
      <c r="A512" s="37" t="n"/>
      <c r="B512" s="21" t="n"/>
      <c r="C512" s="32">
        <f>IF(B512="","",IFERROR(INDEX('Inventory'!$B$16:$B$55,MATCH(B512,'Inventory'!$A$16:$A$55,0)),"?"))</f>
        <v/>
      </c>
      <c r="D512" s="21" t="n"/>
      <c r="E512" s="28" t="n"/>
      <c r="F512" s="27" t="n"/>
      <c r="G512" s="21" t="n"/>
    </row>
    <row r="513">
      <c r="A513" s="37" t="n"/>
      <c r="B513" s="21" t="n"/>
      <c r="C513" s="32">
        <f>IF(B513="","",IFERROR(INDEX('Inventory'!$B$16:$B$55,MATCH(B513,'Inventory'!$A$16:$A$55,0)),"?"))</f>
        <v/>
      </c>
      <c r="D513" s="21" t="n"/>
      <c r="E513" s="28" t="n"/>
      <c r="F513" s="27" t="n"/>
      <c r="G513" s="21" t="n"/>
    </row>
    <row r="514">
      <c r="A514" s="37" t="n"/>
      <c r="B514" s="21" t="n"/>
      <c r="C514" s="32">
        <f>IF(B514="","",IFERROR(INDEX('Inventory'!$B$16:$B$55,MATCH(B514,'Inventory'!$A$16:$A$55,0)),"?"))</f>
        <v/>
      </c>
      <c r="D514" s="21" t="n"/>
      <c r="E514" s="28" t="n"/>
      <c r="F514" s="27" t="n"/>
      <c r="G514" s="21" t="n"/>
    </row>
    <row r="515">
      <c r="A515" s="37" t="n"/>
      <c r="B515" s="21" t="n"/>
      <c r="C515" s="32">
        <f>IF(B515="","",IFERROR(INDEX('Inventory'!$B$16:$B$55,MATCH(B515,'Inventory'!$A$16:$A$55,0)),"?"))</f>
        <v/>
      </c>
      <c r="D515" s="21" t="n"/>
      <c r="E515" s="28" t="n"/>
      <c r="F515" s="27" t="n"/>
      <c r="G515" s="21" t="n"/>
    </row>
    <row r="516">
      <c r="A516" s="37" t="n"/>
      <c r="B516" s="21" t="n"/>
      <c r="C516" s="32">
        <f>IF(B516="","",IFERROR(INDEX('Inventory'!$B$16:$B$55,MATCH(B516,'Inventory'!$A$16:$A$55,0)),"?"))</f>
        <v/>
      </c>
      <c r="D516" s="21" t="n"/>
      <c r="E516" s="28" t="n"/>
      <c r="F516" s="27" t="n"/>
      <c r="G516" s="21" t="n"/>
    </row>
    <row r="517">
      <c r="A517" s="37" t="n"/>
      <c r="B517" s="21" t="n"/>
      <c r="C517" s="32">
        <f>IF(B517="","",IFERROR(INDEX('Inventory'!$B$16:$B$55,MATCH(B517,'Inventory'!$A$16:$A$55,0)),"?"))</f>
        <v/>
      </c>
      <c r="D517" s="21" t="n"/>
      <c r="E517" s="28" t="n"/>
      <c r="F517" s="27" t="n"/>
      <c r="G517" s="21" t="n"/>
    </row>
    <row r="518">
      <c r="A518" s="37" t="n"/>
      <c r="B518" s="21" t="n"/>
      <c r="C518" s="32">
        <f>IF(B518="","",IFERROR(INDEX('Inventory'!$B$16:$B$55,MATCH(B518,'Inventory'!$A$16:$A$55,0)),"?"))</f>
        <v/>
      </c>
      <c r="D518" s="21" t="n"/>
      <c r="E518" s="28" t="n"/>
      <c r="F518" s="27" t="n"/>
      <c r="G518" s="21" t="n"/>
    </row>
    <row r="519">
      <c r="A519" s="37" t="n"/>
      <c r="B519" s="21" t="n"/>
      <c r="C519" s="32">
        <f>IF(B519="","",IFERROR(INDEX('Inventory'!$B$16:$B$55,MATCH(B519,'Inventory'!$A$16:$A$55,0)),"?"))</f>
        <v/>
      </c>
      <c r="D519" s="21" t="n"/>
      <c r="E519" s="28" t="n"/>
      <c r="F519" s="27" t="n"/>
      <c r="G519" s="21" t="n"/>
    </row>
    <row r="520">
      <c r="A520" s="37" t="n"/>
      <c r="B520" s="21" t="n"/>
      <c r="C520" s="32">
        <f>IF(B520="","",IFERROR(INDEX('Inventory'!$B$16:$B$55,MATCH(B520,'Inventory'!$A$16:$A$55,0)),"?"))</f>
        <v/>
      </c>
      <c r="D520" s="21" t="n"/>
      <c r="E520" s="28" t="n"/>
      <c r="F520" s="27" t="n"/>
      <c r="G520" s="21" t="n"/>
    </row>
    <row r="521">
      <c r="A521" s="37" t="n"/>
      <c r="B521" s="21" t="n"/>
      <c r="C521" s="32">
        <f>IF(B521="","",IFERROR(INDEX('Inventory'!$B$16:$B$55,MATCH(B521,'Inventory'!$A$16:$A$55,0)),"?"))</f>
        <v/>
      </c>
      <c r="D521" s="21" t="n"/>
      <c r="E521" s="28" t="n"/>
      <c r="F521" s="27" t="n"/>
      <c r="G521" s="21" t="n"/>
    </row>
    <row r="522">
      <c r="A522" s="37" t="n"/>
      <c r="B522" s="21" t="n"/>
      <c r="C522" s="32">
        <f>IF(B522="","",IFERROR(INDEX('Inventory'!$B$16:$B$55,MATCH(B522,'Inventory'!$A$16:$A$55,0)),"?"))</f>
        <v/>
      </c>
      <c r="D522" s="21" t="n"/>
      <c r="E522" s="28" t="n"/>
      <c r="F522" s="27" t="n"/>
      <c r="G522" s="21" t="n"/>
    </row>
    <row r="523">
      <c r="A523" s="37" t="n"/>
      <c r="B523" s="21" t="n"/>
      <c r="C523" s="32">
        <f>IF(B523="","",IFERROR(INDEX('Inventory'!$B$16:$B$55,MATCH(B523,'Inventory'!$A$16:$A$55,0)),"?"))</f>
        <v/>
      </c>
      <c r="D523" s="21" t="n"/>
      <c r="E523" s="28" t="n"/>
      <c r="F523" s="27" t="n"/>
      <c r="G523" s="21" t="n"/>
    </row>
    <row r="524">
      <c r="A524" s="37" t="n"/>
      <c r="B524" s="21" t="n"/>
      <c r="C524" s="32">
        <f>IF(B524="","",IFERROR(INDEX('Inventory'!$B$16:$B$55,MATCH(B524,'Inventory'!$A$16:$A$55,0)),"?"))</f>
        <v/>
      </c>
      <c r="D524" s="21" t="n"/>
      <c r="E524" s="28" t="n"/>
      <c r="F524" s="27" t="n"/>
      <c r="G524" s="21" t="n"/>
    </row>
    <row r="525">
      <c r="A525" s="37" t="n"/>
      <c r="B525" s="21" t="n"/>
      <c r="C525" s="32">
        <f>IF(B525="","",IFERROR(INDEX('Inventory'!$B$16:$B$55,MATCH(B525,'Inventory'!$A$16:$A$55,0)),"?"))</f>
        <v/>
      </c>
      <c r="D525" s="21" t="n"/>
      <c r="E525" s="28" t="n"/>
      <c r="F525" s="27" t="n"/>
      <c r="G525" s="21" t="n"/>
    </row>
    <row r="526">
      <c r="A526" s="37" t="n"/>
      <c r="B526" s="21" t="n"/>
      <c r="C526" s="32">
        <f>IF(B526="","",IFERROR(INDEX('Inventory'!$B$16:$B$55,MATCH(B526,'Inventory'!$A$16:$A$55,0)),"?"))</f>
        <v/>
      </c>
      <c r="D526" s="21" t="n"/>
      <c r="E526" s="28" t="n"/>
      <c r="F526" s="27" t="n"/>
      <c r="G526" s="21" t="n"/>
    </row>
    <row r="527">
      <c r="A527" s="37" t="n"/>
      <c r="B527" s="21" t="n"/>
      <c r="C527" s="32">
        <f>IF(B527="","",IFERROR(INDEX('Inventory'!$B$16:$B$55,MATCH(B527,'Inventory'!$A$16:$A$55,0)),"?"))</f>
        <v/>
      </c>
      <c r="D527" s="21" t="n"/>
      <c r="E527" s="28" t="n"/>
      <c r="F527" s="27" t="n"/>
      <c r="G527" s="21" t="n"/>
    </row>
    <row r="528">
      <c r="A528" s="37" t="n"/>
      <c r="B528" s="21" t="n"/>
      <c r="C528" s="32">
        <f>IF(B528="","",IFERROR(INDEX('Inventory'!$B$16:$B$55,MATCH(B528,'Inventory'!$A$16:$A$55,0)),"?"))</f>
        <v/>
      </c>
      <c r="D528" s="21" t="n"/>
      <c r="E528" s="28" t="n"/>
      <c r="F528" s="27" t="n"/>
      <c r="G528" s="21" t="n"/>
    </row>
    <row r="529">
      <c r="A529" s="37" t="n"/>
      <c r="B529" s="21" t="n"/>
      <c r="C529" s="32">
        <f>IF(B529="","",IFERROR(INDEX('Inventory'!$B$16:$B$55,MATCH(B529,'Inventory'!$A$16:$A$55,0)),"?"))</f>
        <v/>
      </c>
      <c r="D529" s="21" t="n"/>
      <c r="E529" s="28" t="n"/>
      <c r="F529" s="27" t="n"/>
      <c r="G529" s="21" t="n"/>
    </row>
    <row r="530">
      <c r="A530" s="37" t="n"/>
      <c r="B530" s="21" t="n"/>
      <c r="C530" s="32">
        <f>IF(B530="","",IFERROR(INDEX('Inventory'!$B$16:$B$55,MATCH(B530,'Inventory'!$A$16:$A$55,0)),"?"))</f>
        <v/>
      </c>
      <c r="D530" s="21" t="n"/>
      <c r="E530" s="28" t="n"/>
      <c r="F530" s="27" t="n"/>
      <c r="G530" s="21" t="n"/>
    </row>
    <row r="531">
      <c r="A531" s="37" t="n"/>
      <c r="B531" s="21" t="n"/>
      <c r="C531" s="32">
        <f>IF(B531="","",IFERROR(INDEX('Inventory'!$B$16:$B$55,MATCH(B531,'Inventory'!$A$16:$A$55,0)),"?"))</f>
        <v/>
      </c>
      <c r="D531" s="21" t="n"/>
      <c r="E531" s="28" t="n"/>
      <c r="F531" s="27" t="n"/>
      <c r="G531" s="21" t="n"/>
    </row>
    <row r="532">
      <c r="A532" s="37" t="n"/>
      <c r="B532" s="21" t="n"/>
      <c r="C532" s="32">
        <f>IF(B532="","",IFERROR(INDEX('Inventory'!$B$16:$B$55,MATCH(B532,'Inventory'!$A$16:$A$55,0)),"?"))</f>
        <v/>
      </c>
      <c r="D532" s="21" t="n"/>
      <c r="E532" s="28" t="n"/>
      <c r="F532" s="27" t="n"/>
      <c r="G532" s="21" t="n"/>
    </row>
    <row r="533">
      <c r="A533" s="37" t="n"/>
      <c r="B533" s="21" t="n"/>
      <c r="C533" s="32">
        <f>IF(B533="","",IFERROR(INDEX('Inventory'!$B$16:$B$55,MATCH(B533,'Inventory'!$A$16:$A$55,0)),"?"))</f>
        <v/>
      </c>
      <c r="D533" s="21" t="n"/>
      <c r="E533" s="28" t="n"/>
      <c r="F533" s="27" t="n"/>
      <c r="G533" s="21" t="n"/>
    </row>
    <row r="534">
      <c r="A534" s="37" t="n"/>
      <c r="B534" s="21" t="n"/>
      <c r="C534" s="32">
        <f>IF(B534="","",IFERROR(INDEX('Inventory'!$B$16:$B$55,MATCH(B534,'Inventory'!$A$16:$A$55,0)),"?"))</f>
        <v/>
      </c>
      <c r="D534" s="21" t="n"/>
      <c r="E534" s="28" t="n"/>
      <c r="F534" s="27" t="n"/>
      <c r="G534" s="21" t="n"/>
    </row>
    <row r="535">
      <c r="A535" s="37" t="n"/>
      <c r="B535" s="21" t="n"/>
      <c r="C535" s="32">
        <f>IF(B535="","",IFERROR(INDEX('Inventory'!$B$16:$B$55,MATCH(B535,'Inventory'!$A$16:$A$55,0)),"?"))</f>
        <v/>
      </c>
      <c r="D535" s="21" t="n"/>
      <c r="E535" s="28" t="n"/>
      <c r="F535" s="27" t="n"/>
      <c r="G535" s="21" t="n"/>
    </row>
    <row r="536">
      <c r="A536" s="37" t="n"/>
      <c r="B536" s="21" t="n"/>
      <c r="C536" s="32">
        <f>IF(B536="","",IFERROR(INDEX('Inventory'!$B$16:$B$55,MATCH(B536,'Inventory'!$A$16:$A$55,0)),"?"))</f>
        <v/>
      </c>
      <c r="D536" s="21" t="n"/>
      <c r="E536" s="28" t="n"/>
      <c r="F536" s="27" t="n"/>
      <c r="G536" s="21" t="n"/>
    </row>
    <row r="537">
      <c r="A537" s="37" t="n"/>
      <c r="B537" s="21" t="n"/>
      <c r="C537" s="32">
        <f>IF(B537="","",IFERROR(INDEX('Inventory'!$B$16:$B$55,MATCH(B537,'Inventory'!$A$16:$A$55,0)),"?"))</f>
        <v/>
      </c>
      <c r="D537" s="21" t="n"/>
      <c r="E537" s="28" t="n"/>
      <c r="F537" s="27" t="n"/>
      <c r="G537" s="21" t="n"/>
    </row>
    <row r="538">
      <c r="A538" s="37" t="n"/>
      <c r="B538" s="21" t="n"/>
      <c r="C538" s="32">
        <f>IF(B538="","",IFERROR(INDEX('Inventory'!$B$16:$B$55,MATCH(B538,'Inventory'!$A$16:$A$55,0)),"?"))</f>
        <v/>
      </c>
      <c r="D538" s="21" t="n"/>
      <c r="E538" s="28" t="n"/>
      <c r="F538" s="27" t="n"/>
      <c r="G538" s="21" t="n"/>
    </row>
    <row r="539">
      <c r="A539" s="37" t="n"/>
      <c r="B539" s="21" t="n"/>
      <c r="C539" s="32">
        <f>IF(B539="","",IFERROR(INDEX('Inventory'!$B$16:$B$55,MATCH(B539,'Inventory'!$A$16:$A$55,0)),"?"))</f>
        <v/>
      </c>
      <c r="D539" s="21" t="n"/>
      <c r="E539" s="28" t="n"/>
      <c r="F539" s="27" t="n"/>
      <c r="G539" s="21" t="n"/>
    </row>
    <row r="540">
      <c r="A540" s="37" t="n"/>
      <c r="B540" s="21" t="n"/>
      <c r="C540" s="32">
        <f>IF(B540="","",IFERROR(INDEX('Inventory'!$B$16:$B$55,MATCH(B540,'Inventory'!$A$16:$A$55,0)),"?"))</f>
        <v/>
      </c>
      <c r="D540" s="21" t="n"/>
      <c r="E540" s="28" t="n"/>
      <c r="F540" s="27" t="n"/>
      <c r="G540" s="21" t="n"/>
    </row>
    <row r="541">
      <c r="A541" s="37" t="n"/>
      <c r="B541" s="21" t="n"/>
      <c r="C541" s="32">
        <f>IF(B541="","",IFERROR(INDEX('Inventory'!$B$16:$B$55,MATCH(B541,'Inventory'!$A$16:$A$55,0)),"?"))</f>
        <v/>
      </c>
      <c r="D541" s="21" t="n"/>
      <c r="E541" s="28" t="n"/>
      <c r="F541" s="27" t="n"/>
      <c r="G541" s="21" t="n"/>
    </row>
    <row r="542">
      <c r="A542" s="37" t="n"/>
      <c r="B542" s="21" t="n"/>
      <c r="C542" s="32">
        <f>IF(B542="","",IFERROR(INDEX('Inventory'!$B$16:$B$55,MATCH(B542,'Inventory'!$A$16:$A$55,0)),"?"))</f>
        <v/>
      </c>
      <c r="D542" s="21" t="n"/>
      <c r="E542" s="28" t="n"/>
      <c r="F542" s="27" t="n"/>
      <c r="G542" s="21" t="n"/>
    </row>
    <row r="543">
      <c r="A543" s="37" t="n"/>
      <c r="B543" s="21" t="n"/>
      <c r="C543" s="32">
        <f>IF(B543="","",IFERROR(INDEX('Inventory'!$B$16:$B$55,MATCH(B543,'Inventory'!$A$16:$A$55,0)),"?"))</f>
        <v/>
      </c>
      <c r="D543" s="21" t="n"/>
      <c r="E543" s="28" t="n"/>
      <c r="F543" s="27" t="n"/>
      <c r="G543" s="21" t="n"/>
    </row>
    <row r="544">
      <c r="A544" s="37" t="n"/>
      <c r="B544" s="21" t="n"/>
      <c r="C544" s="32">
        <f>IF(B544="","",IFERROR(INDEX('Inventory'!$B$16:$B$55,MATCH(B544,'Inventory'!$A$16:$A$55,0)),"?"))</f>
        <v/>
      </c>
      <c r="D544" s="21" t="n"/>
      <c r="E544" s="28" t="n"/>
      <c r="F544" s="27" t="n"/>
      <c r="G544" s="21" t="n"/>
    </row>
    <row r="545">
      <c r="A545" s="37" t="n"/>
      <c r="B545" s="21" t="n"/>
      <c r="C545" s="32">
        <f>IF(B545="","",IFERROR(INDEX('Inventory'!$B$16:$B$55,MATCH(B545,'Inventory'!$A$16:$A$55,0)),"?"))</f>
        <v/>
      </c>
      <c r="D545" s="21" t="n"/>
      <c r="E545" s="28" t="n"/>
      <c r="F545" s="27" t="n"/>
      <c r="G545" s="21" t="n"/>
    </row>
    <row r="546">
      <c r="A546" s="37" t="n"/>
      <c r="B546" s="21" t="n"/>
      <c r="C546" s="32">
        <f>IF(B546="","",IFERROR(INDEX('Inventory'!$B$16:$B$55,MATCH(B546,'Inventory'!$A$16:$A$55,0)),"?"))</f>
        <v/>
      </c>
      <c r="D546" s="21" t="n"/>
      <c r="E546" s="28" t="n"/>
      <c r="F546" s="27" t="n"/>
      <c r="G546" s="21" t="n"/>
    </row>
    <row r="547">
      <c r="A547" s="37" t="n"/>
      <c r="B547" s="21" t="n"/>
      <c r="C547" s="32">
        <f>IF(B547="","",IFERROR(INDEX('Inventory'!$B$16:$B$55,MATCH(B547,'Inventory'!$A$16:$A$55,0)),"?"))</f>
        <v/>
      </c>
      <c r="D547" s="21" t="n"/>
      <c r="E547" s="28" t="n"/>
      <c r="F547" s="27" t="n"/>
      <c r="G547" s="21" t="n"/>
    </row>
    <row r="548">
      <c r="A548" s="37" t="n"/>
      <c r="B548" s="21" t="n"/>
      <c r="C548" s="32">
        <f>IF(B548="","",IFERROR(INDEX('Inventory'!$B$16:$B$55,MATCH(B548,'Inventory'!$A$16:$A$55,0)),"?"))</f>
        <v/>
      </c>
      <c r="D548" s="21" t="n"/>
      <c r="E548" s="28" t="n"/>
      <c r="F548" s="27" t="n"/>
      <c r="G548" s="21" t="n"/>
    </row>
    <row r="549">
      <c r="A549" s="37" t="n"/>
      <c r="B549" s="21" t="n"/>
      <c r="C549" s="32">
        <f>IF(B549="","",IFERROR(INDEX('Inventory'!$B$16:$B$55,MATCH(B549,'Inventory'!$A$16:$A$55,0)),"?"))</f>
        <v/>
      </c>
      <c r="D549" s="21" t="n"/>
      <c r="E549" s="28" t="n"/>
      <c r="F549" s="27" t="n"/>
      <c r="G549" s="21" t="n"/>
    </row>
    <row r="550">
      <c r="A550" s="37" t="n"/>
      <c r="B550" s="21" t="n"/>
      <c r="C550" s="32">
        <f>IF(B550="","",IFERROR(INDEX('Inventory'!$B$16:$B$55,MATCH(B550,'Inventory'!$A$16:$A$55,0)),"?"))</f>
        <v/>
      </c>
      <c r="D550" s="21" t="n"/>
      <c r="E550" s="28" t="n"/>
      <c r="F550" s="27" t="n"/>
      <c r="G550" s="21" t="n"/>
    </row>
    <row r="551">
      <c r="A551" s="37" t="n"/>
      <c r="B551" s="21" t="n"/>
      <c r="C551" s="32">
        <f>IF(B551="","",IFERROR(INDEX('Inventory'!$B$16:$B$55,MATCH(B551,'Inventory'!$A$16:$A$55,0)),"?"))</f>
        <v/>
      </c>
      <c r="D551" s="21" t="n"/>
      <c r="E551" s="28" t="n"/>
      <c r="F551" s="27" t="n"/>
      <c r="G551" s="21" t="n"/>
    </row>
    <row r="552">
      <c r="A552" s="37" t="n"/>
      <c r="B552" s="21" t="n"/>
      <c r="C552" s="32">
        <f>IF(B552="","",IFERROR(INDEX('Inventory'!$B$16:$B$55,MATCH(B552,'Inventory'!$A$16:$A$55,0)),"?"))</f>
        <v/>
      </c>
      <c r="D552" s="21" t="n"/>
      <c r="E552" s="28" t="n"/>
      <c r="F552" s="27" t="n"/>
      <c r="G552" s="21" t="n"/>
    </row>
    <row r="553">
      <c r="A553" s="37" t="n"/>
      <c r="B553" s="21" t="n"/>
      <c r="C553" s="32">
        <f>IF(B553="","",IFERROR(INDEX('Inventory'!$B$16:$B$55,MATCH(B553,'Inventory'!$A$16:$A$55,0)),"?"))</f>
        <v/>
      </c>
      <c r="D553" s="21" t="n"/>
      <c r="E553" s="28" t="n"/>
      <c r="F553" s="27" t="n"/>
      <c r="G553" s="21" t="n"/>
    </row>
    <row r="554">
      <c r="A554" s="37" t="n"/>
      <c r="B554" s="21" t="n"/>
      <c r="C554" s="32">
        <f>IF(B554="","",IFERROR(INDEX('Inventory'!$B$16:$B$55,MATCH(B554,'Inventory'!$A$16:$A$55,0)),"?"))</f>
        <v/>
      </c>
      <c r="D554" s="21" t="n"/>
      <c r="E554" s="28" t="n"/>
      <c r="F554" s="27" t="n"/>
      <c r="G554" s="21" t="n"/>
    </row>
    <row r="555">
      <c r="A555" s="37" t="n"/>
      <c r="B555" s="21" t="n"/>
      <c r="C555" s="32">
        <f>IF(B555="","",IFERROR(INDEX('Inventory'!$B$16:$B$55,MATCH(B555,'Inventory'!$A$16:$A$55,0)),"?"))</f>
        <v/>
      </c>
      <c r="D555" s="21" t="n"/>
      <c r="E555" s="28" t="n"/>
      <c r="F555" s="27" t="n"/>
      <c r="G555" s="21" t="n"/>
    </row>
    <row r="556">
      <c r="A556" s="37" t="n"/>
      <c r="B556" s="21" t="n"/>
      <c r="C556" s="32">
        <f>IF(B556="","",IFERROR(INDEX('Inventory'!$B$16:$B$55,MATCH(B556,'Inventory'!$A$16:$A$55,0)),"?"))</f>
        <v/>
      </c>
      <c r="D556" s="21" t="n"/>
      <c r="E556" s="28" t="n"/>
      <c r="F556" s="27" t="n"/>
      <c r="G556" s="21" t="n"/>
    </row>
    <row r="557">
      <c r="A557" s="37" t="n"/>
      <c r="B557" s="21" t="n"/>
      <c r="C557" s="32">
        <f>IF(B557="","",IFERROR(INDEX('Inventory'!$B$16:$B$55,MATCH(B557,'Inventory'!$A$16:$A$55,0)),"?"))</f>
        <v/>
      </c>
      <c r="D557" s="21" t="n"/>
      <c r="E557" s="28" t="n"/>
      <c r="F557" s="27" t="n"/>
      <c r="G557" s="21" t="n"/>
    </row>
    <row r="558">
      <c r="A558" s="37" t="n"/>
      <c r="B558" s="21" t="n"/>
      <c r="C558" s="32">
        <f>IF(B558="","",IFERROR(INDEX('Inventory'!$B$16:$B$55,MATCH(B558,'Inventory'!$A$16:$A$55,0)),"?"))</f>
        <v/>
      </c>
      <c r="D558" s="21" t="n"/>
      <c r="E558" s="28" t="n"/>
      <c r="F558" s="27" t="n"/>
      <c r="G558" s="21" t="n"/>
    </row>
    <row r="559">
      <c r="A559" s="37" t="n"/>
      <c r="B559" s="21" t="n"/>
      <c r="C559" s="32">
        <f>IF(B559="","",IFERROR(INDEX('Inventory'!$B$16:$B$55,MATCH(B559,'Inventory'!$A$16:$A$55,0)),"?"))</f>
        <v/>
      </c>
      <c r="D559" s="21" t="n"/>
      <c r="E559" s="28" t="n"/>
      <c r="F559" s="27" t="n"/>
      <c r="G559" s="21" t="n"/>
    </row>
    <row r="560">
      <c r="A560" s="37" t="n"/>
      <c r="B560" s="21" t="n"/>
      <c r="C560" s="32">
        <f>IF(B560="","",IFERROR(INDEX('Inventory'!$B$16:$B$55,MATCH(B560,'Inventory'!$A$16:$A$55,0)),"?"))</f>
        <v/>
      </c>
      <c r="D560" s="21" t="n"/>
      <c r="E560" s="28" t="n"/>
      <c r="F560" s="27" t="n"/>
      <c r="G560" s="21" t="n"/>
    </row>
    <row r="561">
      <c r="A561" s="37" t="n"/>
      <c r="B561" s="21" t="n"/>
      <c r="C561" s="32">
        <f>IF(B561="","",IFERROR(INDEX('Inventory'!$B$16:$B$55,MATCH(B561,'Inventory'!$A$16:$A$55,0)),"?"))</f>
        <v/>
      </c>
      <c r="D561" s="21" t="n"/>
      <c r="E561" s="28" t="n"/>
      <c r="F561" s="27" t="n"/>
      <c r="G561" s="21" t="n"/>
    </row>
    <row r="562">
      <c r="A562" s="37" t="n"/>
      <c r="B562" s="21" t="n"/>
      <c r="C562" s="32">
        <f>IF(B562="","",IFERROR(INDEX('Inventory'!$B$16:$B$55,MATCH(B562,'Inventory'!$A$16:$A$55,0)),"?"))</f>
        <v/>
      </c>
      <c r="D562" s="21" t="n"/>
      <c r="E562" s="28" t="n"/>
      <c r="F562" s="27" t="n"/>
      <c r="G562" s="21" t="n"/>
    </row>
    <row r="563">
      <c r="A563" s="37" t="n"/>
      <c r="B563" s="21" t="n"/>
      <c r="C563" s="32">
        <f>IF(B563="","",IFERROR(INDEX('Inventory'!$B$16:$B$55,MATCH(B563,'Inventory'!$A$16:$A$55,0)),"?"))</f>
        <v/>
      </c>
      <c r="D563" s="21" t="n"/>
      <c r="E563" s="28" t="n"/>
      <c r="F563" s="27" t="n"/>
      <c r="G563" s="21" t="n"/>
    </row>
    <row r="564">
      <c r="A564" s="37" t="n"/>
      <c r="B564" s="21" t="n"/>
      <c r="C564" s="32">
        <f>IF(B564="","",IFERROR(INDEX('Inventory'!$B$16:$B$55,MATCH(B564,'Inventory'!$A$16:$A$55,0)),"?"))</f>
        <v/>
      </c>
      <c r="D564" s="21" t="n"/>
      <c r="E564" s="28" t="n"/>
      <c r="F564" s="27" t="n"/>
      <c r="G564" s="21" t="n"/>
    </row>
    <row r="565">
      <c r="A565" s="37" t="n"/>
      <c r="B565" s="21" t="n"/>
      <c r="C565" s="32">
        <f>IF(B565="","",IFERROR(INDEX('Inventory'!$B$16:$B$55,MATCH(B565,'Inventory'!$A$16:$A$55,0)),"?"))</f>
        <v/>
      </c>
      <c r="D565" s="21" t="n"/>
      <c r="E565" s="28" t="n"/>
      <c r="F565" s="27" t="n"/>
      <c r="G565" s="21" t="n"/>
    </row>
    <row r="566">
      <c r="A566" s="37" t="n"/>
      <c r="B566" s="21" t="n"/>
      <c r="C566" s="32">
        <f>IF(B566="","",IFERROR(INDEX('Inventory'!$B$16:$B$55,MATCH(B566,'Inventory'!$A$16:$A$55,0)),"?"))</f>
        <v/>
      </c>
      <c r="D566" s="21" t="n"/>
      <c r="E566" s="28" t="n"/>
      <c r="F566" s="27" t="n"/>
      <c r="G566" s="21" t="n"/>
    </row>
    <row r="567">
      <c r="A567" s="37" t="n"/>
      <c r="B567" s="21" t="n"/>
      <c r="C567" s="32">
        <f>IF(B567="","",IFERROR(INDEX('Inventory'!$B$16:$B$55,MATCH(B567,'Inventory'!$A$16:$A$55,0)),"?"))</f>
        <v/>
      </c>
      <c r="D567" s="21" t="n"/>
      <c r="E567" s="28" t="n"/>
      <c r="F567" s="27" t="n"/>
      <c r="G567" s="21" t="n"/>
    </row>
    <row r="568">
      <c r="A568" s="37" t="n"/>
      <c r="B568" s="21" t="n"/>
      <c r="C568" s="32">
        <f>IF(B568="","",IFERROR(INDEX('Inventory'!$B$16:$B$55,MATCH(B568,'Inventory'!$A$16:$A$55,0)),"?"))</f>
        <v/>
      </c>
      <c r="D568" s="21" t="n"/>
      <c r="E568" s="28" t="n"/>
      <c r="F568" s="27" t="n"/>
      <c r="G568" s="21" t="n"/>
    </row>
    <row r="569">
      <c r="A569" s="37" t="n"/>
      <c r="B569" s="21" t="n"/>
      <c r="C569" s="32">
        <f>IF(B569="","",IFERROR(INDEX('Inventory'!$B$16:$B$55,MATCH(B569,'Inventory'!$A$16:$A$55,0)),"?"))</f>
        <v/>
      </c>
      <c r="D569" s="21" t="n"/>
      <c r="E569" s="28" t="n"/>
      <c r="F569" s="27" t="n"/>
      <c r="G569" s="21" t="n"/>
    </row>
    <row r="570">
      <c r="A570" s="37" t="n"/>
      <c r="B570" s="21" t="n"/>
      <c r="C570" s="32">
        <f>IF(B570="","",IFERROR(INDEX('Inventory'!$B$16:$B$55,MATCH(B570,'Inventory'!$A$16:$A$55,0)),"?"))</f>
        <v/>
      </c>
      <c r="D570" s="21" t="n"/>
      <c r="E570" s="28" t="n"/>
      <c r="F570" s="27" t="n"/>
      <c r="G570" s="21" t="n"/>
    </row>
    <row r="571">
      <c r="A571" s="37" t="n"/>
      <c r="B571" s="21" t="n"/>
      <c r="C571" s="32">
        <f>IF(B571="","",IFERROR(INDEX('Inventory'!$B$16:$B$55,MATCH(B571,'Inventory'!$A$16:$A$55,0)),"?"))</f>
        <v/>
      </c>
      <c r="D571" s="21" t="n"/>
      <c r="E571" s="28" t="n"/>
      <c r="F571" s="27" t="n"/>
      <c r="G571" s="21" t="n"/>
    </row>
    <row r="572">
      <c r="A572" s="37" t="n"/>
      <c r="B572" s="21" t="n"/>
      <c r="C572" s="32">
        <f>IF(B572="","",IFERROR(INDEX('Inventory'!$B$16:$B$55,MATCH(B572,'Inventory'!$A$16:$A$55,0)),"?"))</f>
        <v/>
      </c>
      <c r="D572" s="21" t="n"/>
      <c r="E572" s="28" t="n"/>
      <c r="F572" s="27" t="n"/>
      <c r="G572" s="21" t="n"/>
    </row>
    <row r="573">
      <c r="A573" s="37" t="n"/>
      <c r="B573" s="21" t="n"/>
      <c r="C573" s="32">
        <f>IF(B573="","",IFERROR(INDEX('Inventory'!$B$16:$B$55,MATCH(B573,'Inventory'!$A$16:$A$55,0)),"?"))</f>
        <v/>
      </c>
      <c r="D573" s="21" t="n"/>
      <c r="E573" s="28" t="n"/>
      <c r="F573" s="27" t="n"/>
      <c r="G573" s="21" t="n"/>
    </row>
    <row r="574">
      <c r="A574" s="37" t="n"/>
      <c r="B574" s="21" t="n"/>
      <c r="C574" s="32">
        <f>IF(B574="","",IFERROR(INDEX('Inventory'!$B$16:$B$55,MATCH(B574,'Inventory'!$A$16:$A$55,0)),"?"))</f>
        <v/>
      </c>
      <c r="D574" s="21" t="n"/>
      <c r="E574" s="28" t="n"/>
      <c r="F574" s="27" t="n"/>
      <c r="G574" s="21" t="n"/>
    </row>
    <row r="575">
      <c r="A575" s="37" t="n"/>
      <c r="B575" s="21" t="n"/>
      <c r="C575" s="32">
        <f>IF(B575="","",IFERROR(INDEX('Inventory'!$B$16:$B$55,MATCH(B575,'Inventory'!$A$16:$A$55,0)),"?"))</f>
        <v/>
      </c>
      <c r="D575" s="21" t="n"/>
      <c r="E575" s="28" t="n"/>
      <c r="F575" s="27" t="n"/>
      <c r="G575" s="21" t="n"/>
    </row>
    <row r="576">
      <c r="A576" s="37" t="n"/>
      <c r="B576" s="21" t="n"/>
      <c r="C576" s="32">
        <f>IF(B576="","",IFERROR(INDEX('Inventory'!$B$16:$B$55,MATCH(B576,'Inventory'!$A$16:$A$55,0)),"?"))</f>
        <v/>
      </c>
      <c r="D576" s="21" t="n"/>
      <c r="E576" s="28" t="n"/>
      <c r="F576" s="27" t="n"/>
      <c r="G576" s="21" t="n"/>
    </row>
    <row r="577">
      <c r="A577" s="37" t="n"/>
      <c r="B577" s="21" t="n"/>
      <c r="C577" s="32">
        <f>IF(B577="","",IFERROR(INDEX('Inventory'!$B$16:$B$55,MATCH(B577,'Inventory'!$A$16:$A$55,0)),"?"))</f>
        <v/>
      </c>
      <c r="D577" s="21" t="n"/>
      <c r="E577" s="28" t="n"/>
      <c r="F577" s="27" t="n"/>
      <c r="G577" s="21" t="n"/>
    </row>
    <row r="578">
      <c r="A578" s="37" t="n"/>
      <c r="B578" s="21" t="n"/>
      <c r="C578" s="32">
        <f>IF(B578="","",IFERROR(INDEX('Inventory'!$B$16:$B$55,MATCH(B578,'Inventory'!$A$16:$A$55,0)),"?"))</f>
        <v/>
      </c>
      <c r="D578" s="21" t="n"/>
      <c r="E578" s="28" t="n"/>
      <c r="F578" s="27" t="n"/>
      <c r="G578" s="21" t="n"/>
    </row>
    <row r="579">
      <c r="A579" s="37" t="n"/>
      <c r="B579" s="21" t="n"/>
      <c r="C579" s="32">
        <f>IF(B579="","",IFERROR(INDEX('Inventory'!$B$16:$B$55,MATCH(B579,'Inventory'!$A$16:$A$55,0)),"?"))</f>
        <v/>
      </c>
      <c r="D579" s="21" t="n"/>
      <c r="E579" s="28" t="n"/>
      <c r="F579" s="27" t="n"/>
      <c r="G579" s="21" t="n"/>
    </row>
    <row r="580">
      <c r="A580" s="37" t="n"/>
      <c r="B580" s="21" t="n"/>
      <c r="C580" s="32">
        <f>IF(B580="","",IFERROR(INDEX('Inventory'!$B$16:$B$55,MATCH(B580,'Inventory'!$A$16:$A$55,0)),"?"))</f>
        <v/>
      </c>
      <c r="D580" s="21" t="n"/>
      <c r="E580" s="28" t="n"/>
      <c r="F580" s="27" t="n"/>
      <c r="G580" s="21" t="n"/>
    </row>
    <row r="581">
      <c r="A581" s="37" t="n"/>
      <c r="B581" s="21" t="n"/>
      <c r="C581" s="32">
        <f>IF(B581="","",IFERROR(INDEX('Inventory'!$B$16:$B$55,MATCH(B581,'Inventory'!$A$16:$A$55,0)),"?"))</f>
        <v/>
      </c>
      <c r="D581" s="21" t="n"/>
      <c r="E581" s="28" t="n"/>
      <c r="F581" s="27" t="n"/>
      <c r="G581" s="21" t="n"/>
    </row>
    <row r="582">
      <c r="A582" s="37" t="n"/>
      <c r="B582" s="21" t="n"/>
      <c r="C582" s="32">
        <f>IF(B582="","",IFERROR(INDEX('Inventory'!$B$16:$B$55,MATCH(B582,'Inventory'!$A$16:$A$55,0)),"?"))</f>
        <v/>
      </c>
      <c r="D582" s="21" t="n"/>
      <c r="E582" s="28" t="n"/>
      <c r="F582" s="27" t="n"/>
      <c r="G582" s="21" t="n"/>
    </row>
    <row r="583">
      <c r="A583" s="37" t="n"/>
      <c r="B583" s="21" t="n"/>
      <c r="C583" s="32">
        <f>IF(B583="","",IFERROR(INDEX('Inventory'!$B$16:$B$55,MATCH(B583,'Inventory'!$A$16:$A$55,0)),"?"))</f>
        <v/>
      </c>
      <c r="D583" s="21" t="n"/>
      <c r="E583" s="28" t="n"/>
      <c r="F583" s="27" t="n"/>
      <c r="G583" s="21" t="n"/>
    </row>
    <row r="584">
      <c r="A584" s="37" t="n"/>
      <c r="B584" s="21" t="n"/>
      <c r="C584" s="32">
        <f>IF(B584="","",IFERROR(INDEX('Inventory'!$B$16:$B$55,MATCH(B584,'Inventory'!$A$16:$A$55,0)),"?"))</f>
        <v/>
      </c>
      <c r="D584" s="21" t="n"/>
      <c r="E584" s="28" t="n"/>
      <c r="F584" s="27" t="n"/>
      <c r="G584" s="21" t="n"/>
    </row>
    <row r="585">
      <c r="A585" s="37" t="n"/>
      <c r="B585" s="21" t="n"/>
      <c r="C585" s="32">
        <f>IF(B585="","",IFERROR(INDEX('Inventory'!$B$16:$B$55,MATCH(B585,'Inventory'!$A$16:$A$55,0)),"?"))</f>
        <v/>
      </c>
      <c r="D585" s="21" t="n"/>
      <c r="E585" s="28" t="n"/>
      <c r="F585" s="27" t="n"/>
      <c r="G585" s="21" t="n"/>
    </row>
    <row r="586">
      <c r="A586" s="37" t="n"/>
      <c r="B586" s="21" t="n"/>
      <c r="C586" s="32">
        <f>IF(B586="","",IFERROR(INDEX('Inventory'!$B$16:$B$55,MATCH(B586,'Inventory'!$A$16:$A$55,0)),"?"))</f>
        <v/>
      </c>
      <c r="D586" s="21" t="n"/>
      <c r="E586" s="28" t="n"/>
      <c r="F586" s="27" t="n"/>
      <c r="G586" s="21" t="n"/>
    </row>
    <row r="587">
      <c r="A587" s="37" t="n"/>
      <c r="B587" s="21" t="n"/>
      <c r="C587" s="32">
        <f>IF(B587="","",IFERROR(INDEX('Inventory'!$B$16:$B$55,MATCH(B587,'Inventory'!$A$16:$A$55,0)),"?"))</f>
        <v/>
      </c>
      <c r="D587" s="21" t="n"/>
      <c r="E587" s="28" t="n"/>
      <c r="F587" s="27" t="n"/>
      <c r="G587" s="21" t="n"/>
    </row>
    <row r="588">
      <c r="A588" s="37" t="n"/>
      <c r="B588" s="21" t="n"/>
      <c r="C588" s="32">
        <f>IF(B588="","",IFERROR(INDEX('Inventory'!$B$16:$B$55,MATCH(B588,'Inventory'!$A$16:$A$55,0)),"?"))</f>
        <v/>
      </c>
      <c r="D588" s="21" t="n"/>
      <c r="E588" s="28" t="n"/>
      <c r="F588" s="27" t="n"/>
      <c r="G588" s="21" t="n"/>
    </row>
    <row r="589">
      <c r="A589" s="37" t="n"/>
      <c r="B589" s="21" t="n"/>
      <c r="C589" s="32">
        <f>IF(B589="","",IFERROR(INDEX('Inventory'!$B$16:$B$55,MATCH(B589,'Inventory'!$A$16:$A$55,0)),"?"))</f>
        <v/>
      </c>
      <c r="D589" s="21" t="n"/>
      <c r="E589" s="28" t="n"/>
      <c r="F589" s="27" t="n"/>
      <c r="G589" s="21" t="n"/>
    </row>
    <row r="590">
      <c r="A590" s="37" t="n"/>
      <c r="B590" s="21" t="n"/>
      <c r="C590" s="32">
        <f>IF(B590="","",IFERROR(INDEX('Inventory'!$B$16:$B$55,MATCH(B590,'Inventory'!$A$16:$A$55,0)),"?"))</f>
        <v/>
      </c>
      <c r="D590" s="21" t="n"/>
      <c r="E590" s="28" t="n"/>
      <c r="F590" s="27" t="n"/>
      <c r="G590" s="21" t="n"/>
    </row>
    <row r="591">
      <c r="A591" s="37" t="n"/>
      <c r="B591" s="21" t="n"/>
      <c r="C591" s="32">
        <f>IF(B591="","",IFERROR(INDEX('Inventory'!$B$16:$B$55,MATCH(B591,'Inventory'!$A$16:$A$55,0)),"?"))</f>
        <v/>
      </c>
      <c r="D591" s="21" t="n"/>
      <c r="E591" s="28" t="n"/>
      <c r="F591" s="27" t="n"/>
      <c r="G591" s="21" t="n"/>
    </row>
    <row r="592">
      <c r="A592" s="37" t="n"/>
      <c r="B592" s="21" t="n"/>
      <c r="C592" s="32">
        <f>IF(B592="","",IFERROR(INDEX('Inventory'!$B$16:$B$55,MATCH(B592,'Inventory'!$A$16:$A$55,0)),"?"))</f>
        <v/>
      </c>
      <c r="D592" s="21" t="n"/>
      <c r="E592" s="28" t="n"/>
      <c r="F592" s="27" t="n"/>
      <c r="G592" s="21" t="n"/>
    </row>
    <row r="593">
      <c r="A593" s="37" t="n"/>
      <c r="B593" s="21" t="n"/>
      <c r="C593" s="32">
        <f>IF(B593="","",IFERROR(INDEX('Inventory'!$B$16:$B$55,MATCH(B593,'Inventory'!$A$16:$A$55,0)),"?"))</f>
        <v/>
      </c>
      <c r="D593" s="21" t="n"/>
      <c r="E593" s="28" t="n"/>
      <c r="F593" s="27" t="n"/>
      <c r="G593" s="21" t="n"/>
    </row>
    <row r="594">
      <c r="A594" s="37" t="n"/>
      <c r="B594" s="21" t="n"/>
      <c r="C594" s="32">
        <f>IF(B594="","",IFERROR(INDEX('Inventory'!$B$16:$B$55,MATCH(B594,'Inventory'!$A$16:$A$55,0)),"?"))</f>
        <v/>
      </c>
      <c r="D594" s="21" t="n"/>
      <c r="E594" s="28" t="n"/>
      <c r="F594" s="27" t="n"/>
      <c r="G594" s="21" t="n"/>
    </row>
    <row r="595">
      <c r="A595" s="37" t="n"/>
      <c r="B595" s="21" t="n"/>
      <c r="C595" s="32">
        <f>IF(B595="","",IFERROR(INDEX('Inventory'!$B$16:$B$55,MATCH(B595,'Inventory'!$A$16:$A$55,0)),"?"))</f>
        <v/>
      </c>
      <c r="D595" s="21" t="n"/>
      <c r="E595" s="28" t="n"/>
      <c r="F595" s="27" t="n"/>
      <c r="G595" s="21" t="n"/>
    </row>
    <row r="596">
      <c r="A596" s="37" t="n"/>
      <c r="B596" s="21" t="n"/>
      <c r="C596" s="32">
        <f>IF(B596="","",IFERROR(INDEX('Inventory'!$B$16:$B$55,MATCH(B596,'Inventory'!$A$16:$A$55,0)),"?"))</f>
        <v/>
      </c>
      <c r="D596" s="21" t="n"/>
      <c r="E596" s="28" t="n"/>
      <c r="F596" s="27" t="n"/>
      <c r="G596" s="21" t="n"/>
    </row>
    <row r="597">
      <c r="A597" s="37" t="n"/>
      <c r="B597" s="21" t="n"/>
      <c r="C597" s="32">
        <f>IF(B597="","",IFERROR(INDEX('Inventory'!$B$16:$B$55,MATCH(B597,'Inventory'!$A$16:$A$55,0)),"?"))</f>
        <v/>
      </c>
      <c r="D597" s="21" t="n"/>
      <c r="E597" s="28" t="n"/>
      <c r="F597" s="27" t="n"/>
      <c r="G597" s="21" t="n"/>
    </row>
    <row r="598">
      <c r="A598" s="37" t="n"/>
      <c r="B598" s="21" t="n"/>
      <c r="C598" s="32">
        <f>IF(B598="","",IFERROR(INDEX('Inventory'!$B$16:$B$55,MATCH(B598,'Inventory'!$A$16:$A$55,0)),"?"))</f>
        <v/>
      </c>
      <c r="D598" s="21" t="n"/>
      <c r="E598" s="28" t="n"/>
      <c r="F598" s="27" t="n"/>
      <c r="G598" s="21" t="n"/>
    </row>
    <row r="599">
      <c r="A599" s="37" t="n"/>
      <c r="B599" s="21" t="n"/>
      <c r="C599" s="32">
        <f>IF(B599="","",IFERROR(INDEX('Inventory'!$B$16:$B$55,MATCH(B599,'Inventory'!$A$16:$A$55,0)),"?"))</f>
        <v/>
      </c>
      <c r="D599" s="21" t="n"/>
      <c r="E599" s="28" t="n"/>
      <c r="F599" s="27" t="n"/>
      <c r="G599" s="21" t="n"/>
    </row>
    <row r="600">
      <c r="A600" s="37" t="n"/>
      <c r="B600" s="21" t="n"/>
      <c r="C600" s="32">
        <f>IF(B600="","",IFERROR(INDEX('Inventory'!$B$16:$B$55,MATCH(B600,'Inventory'!$A$16:$A$55,0)),"?"))</f>
        <v/>
      </c>
      <c r="D600" s="21" t="n"/>
      <c r="E600" s="28" t="n"/>
      <c r="F600" s="27" t="n"/>
      <c r="G600" s="21" t="n"/>
    </row>
    <row r="601">
      <c r="A601" s="37" t="n"/>
      <c r="B601" s="21" t="n"/>
      <c r="C601" s="32">
        <f>IF(B601="","",IFERROR(INDEX('Inventory'!$B$16:$B$55,MATCH(B601,'Inventory'!$A$16:$A$55,0)),"?"))</f>
        <v/>
      </c>
      <c r="D601" s="21" t="n"/>
      <c r="E601" s="28" t="n"/>
      <c r="F601" s="27" t="n"/>
      <c r="G601" s="21" t="n"/>
    </row>
    <row r="602">
      <c r="A602" s="37" t="n"/>
      <c r="B602" s="21" t="n"/>
      <c r="C602" s="32">
        <f>IF(B602="","",IFERROR(INDEX('Inventory'!$B$16:$B$55,MATCH(B602,'Inventory'!$A$16:$A$55,0)),"?"))</f>
        <v/>
      </c>
      <c r="D602" s="21" t="n"/>
      <c r="E602" s="28" t="n"/>
      <c r="F602" s="27" t="n"/>
      <c r="G602" s="21" t="n"/>
    </row>
    <row r="603">
      <c r="A603" s="37" t="n"/>
      <c r="B603" s="21" t="n"/>
      <c r="C603" s="32">
        <f>IF(B603="","",IFERROR(INDEX('Inventory'!$B$16:$B$55,MATCH(B603,'Inventory'!$A$16:$A$55,0)),"?"))</f>
        <v/>
      </c>
      <c r="D603" s="21" t="n"/>
      <c r="E603" s="28" t="n"/>
      <c r="F603" s="27" t="n"/>
      <c r="G603" s="21" t="n"/>
    </row>
    <row r="604">
      <c r="A604" s="37" t="n"/>
      <c r="B604" s="21" t="n"/>
      <c r="C604" s="32">
        <f>IF(B604="","",IFERROR(INDEX('Inventory'!$B$16:$B$55,MATCH(B604,'Inventory'!$A$16:$A$55,0)),"?"))</f>
        <v/>
      </c>
      <c r="D604" s="21" t="n"/>
      <c r="E604" s="28" t="n"/>
      <c r="F604" s="27" t="n"/>
      <c r="G604" s="2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conditionalFormatting sqref="D5:D604">
    <cfRule type="expression" priority="1" dxfId="2">
      <formula>$D5="In"</formula>
    </cfRule>
    <cfRule type="expression" priority="2" dxfId="4">
      <formula>$D5="Out"</formula>
    </cfRule>
  </conditionalFormatting>
  <dataValidations count="5">
    <dataValidation sqref="A5:A604" showDropDown="0" showInputMessage="0" showErrorMessage="1" allowBlank="1" errorTitle="Sheetaky" error="Enter a valid date" type="date" operator="greaterThan">
      <formula1>1</formula1>
    </dataValidation>
    <dataValidation sqref="B5:B604" showDropDown="0" showInputMessage="0" showErrorMessage="1" allowBlank="1" errorTitle="Sheetaky" error="Pick a value from the list" type="list">
      <formula1>='Inventory'!$A$16:$A$55</formula1>
    </dataValidation>
    <dataValidation sqref="D5:D604" showDropDown="0" showInputMessage="0" showErrorMessage="1" allowBlank="1" errorTitle="Sheetaky" error="Pick a value from the list" type="list">
      <formula1>='Inventory'!$V$12:$V$13</formula1>
    </dataValidation>
    <dataValidation sqref="E5:E604" showDropDown="0" showInputMessage="0" showErrorMessage="1" allowBlank="1" errorTitle="Sheetaky" error="Enter a number between 0.001 and 100000000" type="decimal" operator="between">
      <formula1>0.001</formula1>
      <formula2>100000000</formula2>
    </dataValidation>
    <dataValidation sqref="F5:F604" showDropDown="0" showInputMessage="0" showErrorMessage="1" allowBlank="1" errorTitle="Sheetaky" error="Enter a number between 0 and 100000000" type="decimal" operator="between">
      <formula1>0</formula1>
      <formula2>100000000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4" t="inlineStr">
        <is>
          <t>How to use: Inventory management</t>
        </is>
      </c>
      <c r="B1" s="2" t="n"/>
    </row>
    <row r="2" ht="18" customHeight="1">
      <c r="A2" s="35" t="inlineStr">
        <is>
          <t>Sheetaky.com · Ready Excel sheets in Arabic and English</t>
        </is>
      </c>
      <c r="B2" s="36" t="n"/>
    </row>
    <row r="3"/>
    <row r="4" ht="22" customHeight="1">
      <c r="A4" s="6" t="inlineStr">
        <is>
          <t>What is this sheet?</t>
        </is>
      </c>
      <c r="B4" s="7" t="n"/>
    </row>
    <row r="5" ht="30" customHeight="1">
      <c r="A5" s="38" t="inlineStr">
        <is>
          <t>Tracks each item stock from receipts and sales, computes average daily sales, reorder point and suggested quantity, flags out-of-stock and dead items and classifies stock ABC.</t>
        </is>
      </c>
    </row>
    <row r="6"/>
    <row r="7" ht="22" customHeight="1">
      <c r="A7" s="6" t="inlineStr">
        <is>
          <t>Steps</t>
        </is>
      </c>
      <c r="B7" s="7" t="n"/>
    </row>
    <row r="8" ht="20" customHeight="1">
      <c r="A8" s="39" t="n">
        <v>1</v>
      </c>
      <c r="B8" s="38" t="inlineStr">
        <is>
          <t>On the items sheet enter SKU, name, cost, price, opening stock, lead time and safety stock.</t>
        </is>
      </c>
    </row>
    <row r="9" ht="20" customHeight="1">
      <c r="A9" s="39" t="n">
        <v>2</v>
      </c>
      <c r="B9" s="38" t="inlineStr">
        <is>
          <t>Log every receipt and sale on the moves sheet with its date.</t>
        </is>
      </c>
    </row>
    <row r="10" ht="20" customHeight="1">
      <c r="A10" s="39" t="n">
        <v>3</v>
      </c>
      <c r="B10" s="38" t="inlineStr">
        <is>
          <t>Set the report date, average window, dead-stock days and cover days.</t>
        </is>
      </c>
    </row>
    <row r="11" ht="20" customHeight="1">
      <c r="A11" s="39" t="n">
        <v>4</v>
      </c>
      <c r="B11" s="38" t="inlineStr">
        <is>
          <t>Read the items to reorder and the suggested quantities.</t>
        </is>
      </c>
    </row>
    <row r="12"/>
    <row r="13" ht="22" customHeight="1">
      <c r="A13" s="6" t="inlineStr">
        <is>
          <t>Color legend</t>
        </is>
      </c>
      <c r="B13" s="7" t="n"/>
    </row>
    <row r="14">
      <c r="A14" s="26" t="inlineStr"/>
      <c r="B14" s="38" t="inlineStr">
        <is>
          <t>Input cell: type or choose your value here (blue text on yellow).</t>
        </is>
      </c>
    </row>
    <row r="15">
      <c r="A15" s="40" t="inlineStr"/>
      <c r="B15" s="38" t="inlineStr">
        <is>
          <t>Calculated cell: automatic formula, protected from accidental edits.</t>
        </is>
      </c>
    </row>
    <row r="16">
      <c r="A16" s="41" t="inlineStr"/>
      <c r="B16" s="38" t="inlineStr">
        <is>
          <t>Table and section headers.</t>
        </is>
      </c>
    </row>
    <row r="17"/>
    <row r="18" ht="22" customHeight="1">
      <c r="A18" s="6" t="inlineStr">
        <is>
          <t>Important notes</t>
        </is>
      </c>
      <c r="B18" s="7" t="n"/>
    </row>
    <row r="19" ht="20" customHeight="1">
      <c r="A19" s="42" t="inlineStr">
        <is>
          <t>•</t>
        </is>
      </c>
      <c r="B19" s="43" t="inlineStr">
        <is>
          <t>Reorder point = average daily sales × lead time + safety stock.</t>
        </is>
      </c>
    </row>
    <row r="20" ht="20" customHeight="1">
      <c r="A20" s="42" t="inlineStr">
        <is>
          <t>•</t>
        </is>
      </c>
      <c r="B20" s="43" t="inlineStr">
        <is>
          <t>ABC: class A makes up 80% of stock value, B to 95%, and the rest C.</t>
        </is>
      </c>
    </row>
    <row r="21" ht="20" customHeight="1">
      <c r="A21" s="42" t="inlineStr">
        <is>
          <t>•</t>
        </is>
      </c>
      <c r="B21" s="43" t="inlineStr">
        <is>
          <t>Type =TODAY() in the report date for daily updating.</t>
        </is>
      </c>
    </row>
    <row r="22" ht="30" customHeight="1">
      <c r="A22" s="42" t="inlineStr">
        <is>
          <t>•</t>
        </is>
      </c>
      <c r="B22" s="43" t="inlineStr">
        <is>
          <t>Sheets are protected without a password to keep formulas safe. To unprotect: Review → Unprotect Sheet.</t>
        </is>
      </c>
    </row>
    <row r="23" ht="20" customHeight="1">
      <c r="A23" s="42" t="inlineStr">
        <is>
          <t>•</t>
        </is>
      </c>
      <c r="B23" s="43" t="inlineStr">
        <is>
          <t>The data shown is a worked example. Clear it and type your own data in the yellow cells only.</t>
        </is>
      </c>
    </row>
    <row r="24" ht="20" customHeight="1">
      <c r="A24" s="42" t="inlineStr">
        <is>
          <t>•</t>
        </is>
      </c>
      <c r="B24" s="43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INV</dc:title>
  <dcterms:created xmlns:dcterms="http://purl.org/dc/terms/" xmlns:xsi="http://www.w3.org/2001/XMLSchema-instance" xsi:type="dcterms:W3CDTF">2026-10-23T13:27:12Z</dcterms:created>
  <dcterms:modified xmlns:dcterms="http://purl.org/dc/terms/" xmlns:xsi="http://www.w3.org/2001/XMLSchema-instance" xsi:type="dcterms:W3CDTF">2026-10-23T13:27:13Z</dcterms:modified>
</cp:coreProperties>
</file>