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Calculator" sheetId="1" state="visible" r:id="rId3"/>
    <sheet name="Guide"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<sst xmlns="http://schemas.openxmlformats.org/spreadsheetml/2006/main" count="75" uniqueCount="62">
  <si>
    <t xml:space="preserve">Excavation, Backfill &amp; Surplus Soil Calculator</t>
  </si>
  <si>
    <t xml:space="preserve">Footing and beam excavation, backfill around foundations, surplus soil and truck loads</t>
  </si>
  <si>
    <t xml:space="preserve">Settings</t>
  </si>
  <si>
    <t xml:space="preserve">Working space each side</t>
  </si>
  <si>
    <t xml:space="preserve">m</t>
  </si>
  <si>
    <t xml:space="preserve">Blinding thickness</t>
  </si>
  <si>
    <t xml:space="preserve">Soil swell factor</t>
  </si>
  <si>
    <t xml:space="preserve">Compaction allowance</t>
  </si>
  <si>
    <t xml:space="preserve">Truck capacity</t>
  </si>
  <si>
    <t xml:space="preserve">m³</t>
  </si>
  <si>
    <t xml:space="preserve">Excavation rate per m³</t>
  </si>
  <si>
    <t xml:space="preserve">SAR</t>
  </si>
  <si>
    <t xml:space="preserve">Backfill &amp; compaction rate per m³</t>
  </si>
  <si>
    <t xml:space="preserve">Rate per truck load</t>
  </si>
  <si>
    <t xml:space="preserve">Foundation elements</t>
  </si>
  <si>
    <t xml:space="preserve">Element</t>
  </si>
  <si>
    <t xml:space="preserve">Count</t>
  </si>
  <si>
    <t xml:space="preserve">Length m</t>
  </si>
  <si>
    <t xml:space="preserve">Width m</t>
  </si>
  <si>
    <t xml:space="preserve">Excav. depth m</t>
  </si>
  <si>
    <t xml:space="preserve">Footing thk m</t>
  </si>
  <si>
    <t xml:space="preserve">Neck area m²</t>
  </si>
  <si>
    <t xml:space="preserve">Neck height m</t>
  </si>
  <si>
    <t xml:space="preserve">Excavation m³</t>
  </si>
  <si>
    <t xml:space="preserve">Structure m³</t>
  </si>
  <si>
    <t xml:space="preserve">Backfill m³</t>
  </si>
  <si>
    <t xml:space="preserve">Footings F1</t>
  </si>
  <si>
    <t xml:space="preserve">Footings F2</t>
  </si>
  <si>
    <t xml:space="preserve">Footings F3</t>
  </si>
  <si>
    <t xml:space="preserve">Ground beams</t>
  </si>
  <si>
    <t xml:space="preserve">Total</t>
  </si>
  <si>
    <t xml:space="preserve">Results</t>
  </si>
  <si>
    <t xml:space="preserve">Excavation (in place)</t>
  </si>
  <si>
    <t xml:space="preserve">Compacted backfill</t>
  </si>
  <si>
    <t xml:space="preserve">Soil needed for backfill (incl. compaction)</t>
  </si>
  <si>
    <t xml:space="preserve">Surplus soil to cart away (in place)</t>
  </si>
  <si>
    <t xml:space="preserve">Imported fill needed (if short)</t>
  </si>
  <si>
    <t xml:space="preserve">Surplus loose volume</t>
  </si>
  <si>
    <t xml:space="preserve">Truck loads</t>
  </si>
  <si>
    <t xml:space="preserve">loads</t>
  </si>
  <si>
    <t xml:space="preserve">Estimated cost (excavation + backfill + haul)</t>
  </si>
  <si>
    <t xml:space="preserve">Excavation = count × (L + 2 × working space) × (W + 2 × working space) × depth. Structure = blinding (10 cm wider each side) + footing + neck. Backfill = excavation − structure.</t>
  </si>
  <si>
    <t xml:space="preserve">For sloped sides increase the working space or add a row for the extra volume. Figures are estimates; follow the soil report.</t>
  </si>
  <si>
    <t xml:space="preserve">How to use: Excavation, Backfill &amp; Surplus Soil Calculator</t>
  </si>
  <si>
    <t xml:space="preserve">Sheetaky.com · Ready Excel sheets in Arabic and English</t>
  </si>
  <si>
    <t xml:space="preserve">What is this sheet?</t>
  </si>
  <si>
    <t xml:space="preserve">The sheet calculates the excavation for each group of footings or beams with working space, the volume of what is cast inside (blinding, footings, necks), the backfill, the soil needed with compaction, the surplus soil, truck loads and an estimated cost.</t>
  </si>
  <si>
    <t xml:space="preserve">Steps</t>
  </si>
  <si>
    <t xml:space="preserve">Set the settings: working space, blinding, swell, compaction, truck capacity and rates.</t>
  </si>
  <si>
    <t xml:space="preserve">Enter each group of identical elements: count, length, width and excavation depth.</t>
  </si>
  <si>
    <t xml:space="preserve">Enter footing thickness and the column neck cross-section and height below backfill level.</t>
  </si>
  <si>
    <t xml:space="preserve">Read excavation, backfill, surplus soil, truck loads and cost.</t>
  </si>
  <si>
    <t xml:space="preserve">Color legend</t>
  </si>
  <si>
    <t xml:space="preserve">Input cell: type or choose your value here (blue text on yellow).</t>
  </si>
  <si>
    <t xml:space="preserve">Calculated cell: automatic formula, protected from accidental edits.</t>
  </si>
  <si>
    <t xml:space="preserve">Table and section headers.</t>
  </si>
  <si>
    <t xml:space="preserve">Important notes</t>
  </si>
  <si>
    <t xml:space="preserve">•</t>
  </si>
  <si>
    <t xml:space="preserve">For ground beams enter count 1 and the total beam length, and leave the neck at zero.</t>
  </si>
  <si>
    <t xml:space="preserve">Sheets are protected without a password to keep formulas safe. To unprotect: Review → Unprotect Sheet.</t>
  </si>
  <si>
    <t xml:space="preserve">The data shown is a worked example. Clear it and type your own data in the yellow cells only.</t>
  </si>
  <si>
    <t xml:space="preserve">More free sheets in Arabic and English at Sheetaky.com</t>
  </si>
</sst>
</file>

<file path=xl/styles.xml><?xml version="1.0" encoding="utf-8"?>
<styleSheet xmlns="http://schemas.openxmlformats.org/spreadsheetml/2006/main">
  <numFmts count="6">
    <numFmt numFmtId="164" formatCode="General"/>
    <numFmt numFmtId="165" formatCode="0.00"/>
    <numFmt numFmtId="166" formatCode="0.0%"/>
    <numFmt numFmtId="167" formatCode="0.0"/>
    <numFmt numFmtId="168" formatCode="#,##0.00"/>
    <numFmt numFmtId="169" formatCode="#,##0"/>
  </numFmts>
  <fonts count="14">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sz val="9"/>
      <color rgb="FFFFFFFF"/>
      <name val="Arial"/>
      <family val="0"/>
      <charset val="1"/>
    </font>
    <font>
      <b val="true"/>
      <sz val="11"/>
      <color rgb="FF0F4527"/>
      <name val="Arial"/>
      <family val="0"/>
      <charset val="1"/>
    </font>
    <font>
      <b val="true"/>
      <sz val="10"/>
      <color rgb="FF1F2A24"/>
      <name val="Arial"/>
      <family val="0"/>
      <charset val="1"/>
    </font>
    <font>
      <sz val="10"/>
      <color rgb="FF1F4FB5"/>
      <name val="Arial"/>
      <family val="0"/>
      <charset val="1"/>
    </font>
    <font>
      <sz val="9"/>
      <color rgb="FF5A665F"/>
      <name val="Arial"/>
      <family val="0"/>
      <charset val="1"/>
    </font>
    <font>
      <b val="true"/>
      <sz val="10"/>
      <color rgb="FFFFFFFF"/>
      <name val="Arial"/>
      <family val="0"/>
      <charset val="1"/>
    </font>
    <font>
      <sz val="10"/>
      <color rgb="FF1F2A24"/>
      <name val="Arial"/>
      <family val="0"/>
      <charset val="1"/>
    </font>
    <font>
      <i val="true"/>
      <sz val="9"/>
      <color rgb="FF5A665F"/>
      <name val="Arial"/>
      <family val="0"/>
      <charset val="1"/>
    </font>
    <font>
      <b val="true"/>
      <sz val="10"/>
      <color rgb="FFE8A317"/>
      <name val="Arial"/>
      <family val="0"/>
      <charset val="1"/>
    </font>
  </fonts>
  <fills count="8">
    <fill>
      <patternFill patternType="none"/>
    </fill>
    <fill>
      <patternFill patternType="gray125"/>
    </fill>
    <fill>
      <patternFill patternType="solid">
        <fgColor rgb="FF17603A"/>
        <bgColor rgb="FF0F4527"/>
      </patternFill>
    </fill>
    <fill>
      <patternFill patternType="solid">
        <fgColor rgb="FF0F4527"/>
        <bgColor rgb="FF17603A"/>
      </patternFill>
    </fill>
    <fill>
      <patternFill patternType="solid">
        <fgColor rgb="FFEEF3EF"/>
        <bgColor rgb="FFE8F1EA"/>
      </patternFill>
    </fill>
    <fill>
      <patternFill patternType="solid">
        <fgColor rgb="FFFFF6DD"/>
        <bgColor rgb="FFEEF3EF"/>
      </patternFill>
    </fill>
    <fill>
      <patternFill patternType="solid">
        <fgColor rgb="FFE8F1EA"/>
        <bgColor rgb="FFEEF3EF"/>
      </patternFill>
    </fill>
    <fill>
      <patternFill patternType="solid">
        <fgColor rgb="FFD9EAD3"/>
        <bgColor rgb="FFE8F1EA"/>
      </patternFill>
    </fill>
  </fills>
  <borders count="3">
    <border diagonalUp="false" diagonalDown="false">
      <left/>
      <right/>
      <top/>
      <bottom/>
      <diagonal/>
    </border>
    <border diagonalUp="false" diagonalDown="false">
      <left style="thin">
        <color rgb="FFC9CFC9"/>
      </left>
      <right style="thin">
        <color rgb="FFC9CFC9"/>
      </right>
      <top style="thin">
        <color rgb="FFC9CFC9"/>
      </top>
      <bottom style="thin">
        <color rgb="FFC9CFC9"/>
      </bottom>
      <diagonal/>
    </border>
    <border diagonalUp="false" diagonalDown="false">
      <left style="thin">
        <color rgb="FFC9CFC9"/>
      </left>
      <right/>
      <top style="thin">
        <color rgb="FFC9CFC9"/>
      </top>
      <bottom style="thin">
        <color rgb="FFC9CFC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true" indent="0" shrinkToFit="false" readingOrder="1"/>
      <protection locked="true" hidden="false"/>
    </xf>
    <xf numFmtId="164" fontId="5" fillId="3" borderId="0" xfId="0" applyFont="true" applyBorder="true" applyAlignment="true" applyProtection="false">
      <alignment horizontal="center" vertical="center" textRotation="0" wrapText="true" indent="0" shrinkToFit="false" readingOrder="1"/>
      <protection locked="true" hidden="false"/>
    </xf>
    <xf numFmtId="164" fontId="6" fillId="4" borderId="1" xfId="0" applyFont="true" applyBorder="true" applyAlignment="true" applyProtection="false">
      <alignment horizontal="left" vertical="center" textRotation="0" wrapText="true" indent="0" shrinkToFit="false" readingOrder="1"/>
      <protection locked="true" hidden="false"/>
    </xf>
    <xf numFmtId="164" fontId="7" fillId="0" borderId="1" xfId="0" applyFont="true" applyBorder="true" applyAlignment="true" applyProtection="false">
      <alignment horizontal="left" vertical="center" textRotation="0" wrapText="true" indent="0" shrinkToFit="false" readingOrder="1"/>
      <protection locked="true" hidden="false"/>
    </xf>
    <xf numFmtId="165" fontId="8" fillId="5" borderId="1" xfId="0" applyFont="true" applyBorder="true" applyAlignment="true" applyProtection="true">
      <alignment horizontal="center" vertical="center" textRotation="0" wrapText="true" indent="0" shrinkToFit="false" readingOrder="1"/>
      <protection locked="false" hidden="false"/>
    </xf>
    <xf numFmtId="164" fontId="9" fillId="0" borderId="1" xfId="0" applyFont="true" applyBorder="true" applyAlignment="true" applyProtection="false">
      <alignment horizontal="center" vertical="center" textRotation="0" wrapText="true" indent="0" shrinkToFit="false" readingOrder="1"/>
      <protection locked="true" hidden="false"/>
    </xf>
    <xf numFmtId="166" fontId="8" fillId="5" borderId="1" xfId="0" applyFont="true" applyBorder="true" applyAlignment="true" applyProtection="true">
      <alignment horizontal="center" vertical="center" textRotation="0" wrapText="true" indent="0" shrinkToFit="false" readingOrder="1"/>
      <protection locked="false" hidden="false"/>
    </xf>
    <xf numFmtId="167" fontId="8" fillId="5" borderId="1" xfId="0" applyFont="true" applyBorder="true" applyAlignment="true" applyProtection="true">
      <alignment horizontal="center" vertical="center" textRotation="0" wrapText="true" indent="0" shrinkToFit="false" readingOrder="1"/>
      <protection locked="false" hidden="false"/>
    </xf>
    <xf numFmtId="168" fontId="8" fillId="5" borderId="1" xfId="0" applyFont="true" applyBorder="true" applyAlignment="true" applyProtection="true">
      <alignment horizontal="center" vertical="center" textRotation="0" wrapText="true" indent="0" shrinkToFit="false" readingOrder="1"/>
      <protection locked="false" hidden="false"/>
    </xf>
    <xf numFmtId="164" fontId="10" fillId="2" borderId="1" xfId="0" applyFont="true" applyBorder="true" applyAlignment="true" applyProtection="false">
      <alignment horizontal="center" vertical="center" textRotation="0" wrapText="true" indent="0" shrinkToFit="false" readingOrder="1"/>
      <protection locked="true" hidden="false"/>
    </xf>
    <xf numFmtId="164" fontId="8" fillId="5" borderId="1" xfId="0" applyFont="true" applyBorder="true" applyAlignment="true" applyProtection="true">
      <alignment horizontal="left" vertical="center" textRotation="0" wrapText="true" indent="0" shrinkToFit="false" readingOrder="1"/>
      <protection locked="false" hidden="false"/>
    </xf>
    <xf numFmtId="169" fontId="8" fillId="5" borderId="1" xfId="0" applyFont="true" applyBorder="true" applyAlignment="true" applyProtection="true">
      <alignment horizontal="center" vertical="center" textRotation="0" wrapText="true" indent="0" shrinkToFit="false" readingOrder="1"/>
      <protection locked="false" hidden="false"/>
    </xf>
    <xf numFmtId="168" fontId="11" fillId="6" borderId="1" xfId="0" applyFont="true" applyBorder="true" applyAlignment="true" applyProtection="false">
      <alignment horizontal="center" vertical="center" textRotation="0" wrapText="true" indent="0" shrinkToFit="false" readingOrder="1"/>
      <protection locked="true" hidden="false"/>
    </xf>
    <xf numFmtId="164" fontId="7" fillId="7" borderId="1" xfId="0" applyFont="true" applyBorder="true" applyAlignment="true" applyProtection="false">
      <alignment horizontal="left" vertical="center" textRotation="0" wrapText="true" indent="0" shrinkToFit="false" readingOrder="1"/>
      <protection locked="true" hidden="false"/>
    </xf>
    <xf numFmtId="164" fontId="11" fillId="7" borderId="1" xfId="0" applyFont="true" applyBorder="true" applyAlignment="true" applyProtection="false">
      <alignment horizontal="center" vertical="center" textRotation="0" wrapText="true" indent="0" shrinkToFit="false" readingOrder="1"/>
      <protection locked="true" hidden="false"/>
    </xf>
    <xf numFmtId="168" fontId="7" fillId="7" borderId="1" xfId="0" applyFont="true" applyBorder="true" applyAlignment="true" applyProtection="false">
      <alignment horizontal="center" vertical="center" textRotation="0" wrapText="true" indent="0" shrinkToFit="false" readingOrder="1"/>
      <protection locked="true" hidden="false"/>
    </xf>
    <xf numFmtId="169" fontId="7" fillId="7" borderId="1" xfId="0" applyFont="true" applyBorder="true" applyAlignment="true" applyProtection="false">
      <alignment horizontal="center" vertical="center" textRotation="0" wrapText="true" indent="0" shrinkToFit="false" readingOrder="1"/>
      <protection locked="true" hidden="false"/>
    </xf>
    <xf numFmtId="164" fontId="12" fillId="0" borderId="0" xfId="0" applyFont="true" applyBorder="true" applyAlignment="true" applyProtection="false">
      <alignment horizontal="left" vertical="center" textRotation="0" wrapText="true" indent="0" shrinkToFit="false" readingOrder="1"/>
      <protection locked="true" hidden="false"/>
    </xf>
    <xf numFmtId="164" fontId="11" fillId="0" borderId="2" xfId="0" applyFont="true" applyBorder="true" applyAlignment="true" applyProtection="false">
      <alignment horizontal="left" vertical="center" textRotation="0" wrapText="true" indent="0" shrinkToFit="false" readingOrder="1"/>
      <protection locked="true" hidden="false"/>
    </xf>
    <xf numFmtId="164" fontId="10" fillId="2" borderId="1" xfId="0" applyFont="true" applyBorder="true" applyAlignment="true" applyProtection="false">
      <alignment horizontal="left" vertical="center" textRotation="0" wrapText="true" indent="0" shrinkToFit="false" readingOrder="1"/>
      <protection locked="true" hidden="false"/>
    </xf>
    <xf numFmtId="164" fontId="11" fillId="0" borderId="1" xfId="0" applyFont="true" applyBorder="true" applyAlignment="true" applyProtection="false">
      <alignment horizontal="left" vertical="center" textRotation="0" wrapText="true" indent="0" shrinkToFit="false" readingOrder="1"/>
      <protection locked="true" hidden="false"/>
    </xf>
    <xf numFmtId="164" fontId="11" fillId="6" borderId="1" xfId="0" applyFont="true" applyBorder="true" applyAlignment="true" applyProtection="false">
      <alignment horizontal="left" vertical="center" textRotation="0" wrapText="true" indent="0" shrinkToFit="false" readingOrder="1"/>
      <protection locked="true" hidden="false"/>
    </xf>
    <xf numFmtId="164" fontId="11" fillId="2" borderId="1" xfId="0" applyFont="true" applyBorder="true" applyAlignment="true" applyProtection="false">
      <alignment horizontal="left" vertical="center" textRotation="0" wrapText="true" indent="0" shrinkToFit="false" readingOrder="1"/>
      <protection locked="true" hidden="false"/>
    </xf>
    <xf numFmtId="164" fontId="13" fillId="0" borderId="0" xfId="0" applyFont="true" applyBorder="false" applyAlignment="true" applyProtection="false">
      <alignment horizontal="left" vertical="center" textRotation="0" wrapText="true" indent="0" shrinkToFit="false" readingOrder="1"/>
      <protection locked="true" hidden="false"/>
    </xf>
    <xf numFmtId="164" fontId="11" fillId="0" borderId="0" xfId="0" applyFont="true" applyBorder="false" applyAlignment="true" applyProtection="false">
      <alignment horizontal="left" vertical="center" textRotation="0" wrapText="true" indent="0" shrinkToFit="false" readingOrder="1"/>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17603A"/>
      <rgbColor rgb="FF000080"/>
      <rgbColor rgb="FF808000"/>
      <rgbColor rgb="FF800080"/>
      <rgbColor rgb="FF008080"/>
      <rgbColor rgb="FFC9CFC9"/>
      <rgbColor rgb="FF808080"/>
      <rgbColor rgb="FF9999FF"/>
      <rgbColor rgb="FF993366"/>
      <rgbColor rgb="FFFFF6DD"/>
      <rgbColor rgb="FFE8F1EA"/>
      <rgbColor rgb="FF660066"/>
      <rgbColor rgb="FFFF8080"/>
      <rgbColor rgb="FF1F4FB5"/>
      <rgbColor rgb="FFCCCCFF"/>
      <rgbColor rgb="FF000080"/>
      <rgbColor rgb="FFFF00FF"/>
      <rgbColor rgb="FFFFFF00"/>
      <rgbColor rgb="FF00FFFF"/>
      <rgbColor rgb="FF800080"/>
      <rgbColor rgb="FF800000"/>
      <rgbColor rgb="FF008080"/>
      <rgbColor rgb="FF0000FF"/>
      <rgbColor rgb="FF00CCFF"/>
      <rgbColor rgb="FFEEF3EF"/>
      <rgbColor rgb="FFD9EAD3"/>
      <rgbColor rgb="FFFFFF99"/>
      <rgbColor rgb="FF99CCFF"/>
      <rgbColor rgb="FFFF99CC"/>
      <rgbColor rgb="FFCC99FF"/>
      <rgbColor rgb="FFFFCC99"/>
      <rgbColor rgb="FF3366FF"/>
      <rgbColor rgb="FF33CCCC"/>
      <rgbColor rgb="FF99CC00"/>
      <rgbColor rgb="FFFFCC00"/>
      <rgbColor rgb="FFE8A317"/>
      <rgbColor rgb="FFFF6600"/>
      <rgbColor rgb="FF5A665F"/>
      <rgbColor rgb="FF969696"/>
      <rgbColor rgb="FF003366"/>
      <rgbColor rgb="FF339966"/>
      <rgbColor rgb="FF0F4527"/>
      <rgbColor rgb="FF333300"/>
      <rgbColor rgb="FF993300"/>
      <rgbColor rgb="FF993366"/>
      <rgbColor rgb="FF333399"/>
      <rgbColor rgb="FF1F2A2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4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1" ySplit="15" topLeftCell="B16" activePane="bottomRight" state="frozen"/>
      <selection pane="topLeft" activeCell="A1" activeCellId="0" sqref="A1"/>
      <selection pane="topRight" activeCell="B1" activeCellId="0" sqref="B1"/>
      <selection pane="bottomLeft" activeCell="A16" activeCellId="0" sqref="A1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7"/>
    <col collapsed="false" customWidth="true" hidden="false" outlineLevel="0" max="5" min="3" style="0" width="8"/>
    <col collapsed="false" customWidth="true" hidden="false" outlineLevel="0" max="8" min="6" style="0" width="9"/>
    <col collapsed="false" customWidth="true" hidden="false" outlineLevel="0" max="11" min="9" style="0" width="11"/>
  </cols>
  <sheetData>
    <row r="1" customFormat="false" ht="36" hidden="false" customHeight="true" outlineLevel="0" collapsed="false">
      <c r="A1" s="1" t="s">
        <v>0</v>
      </c>
      <c r="B1" s="1"/>
      <c r="C1" s="1"/>
      <c r="D1" s="1"/>
      <c r="E1" s="1"/>
      <c r="F1" s="1"/>
      <c r="G1" s="1"/>
      <c r="H1" s="1"/>
      <c r="I1" s="1"/>
      <c r="J1" s="1"/>
      <c r="K1" s="1"/>
    </row>
    <row r="2" customFormat="false" ht="18" hidden="false" customHeight="true" outlineLevel="0" collapsed="false">
      <c r="A2" s="2" t="s">
        <v>1</v>
      </c>
      <c r="B2" s="2"/>
      <c r="C2" s="2"/>
      <c r="D2" s="2"/>
      <c r="E2" s="2"/>
      <c r="F2" s="2"/>
      <c r="G2" s="2"/>
      <c r="H2" s="2"/>
      <c r="I2" s="2"/>
      <c r="J2" s="2"/>
      <c r="K2" s="2"/>
    </row>
    <row r="4" customFormat="false" ht="21.75" hidden="false" customHeight="true" outlineLevel="0" collapsed="false">
      <c r="A4" s="3" t="s">
        <v>2</v>
      </c>
      <c r="B4" s="3"/>
      <c r="C4" s="3"/>
      <c r="D4" s="3"/>
      <c r="E4" s="3"/>
      <c r="F4" s="3"/>
    </row>
    <row r="5" customFormat="false" ht="15" hidden="false" customHeight="true" outlineLevel="0" collapsed="false">
      <c r="A5" s="4" t="s">
        <v>3</v>
      </c>
      <c r="B5" s="4"/>
      <c r="C5" s="4"/>
      <c r="D5" s="5" t="n">
        <v>0.3</v>
      </c>
      <c r="E5" s="6" t="s">
        <v>4</v>
      </c>
      <c r="F5" s="6"/>
    </row>
    <row r="6" customFormat="false" ht="15" hidden="false" customHeight="true" outlineLevel="0" collapsed="false">
      <c r="A6" s="4" t="s">
        <v>5</v>
      </c>
      <c r="B6" s="4"/>
      <c r="C6" s="4"/>
      <c r="D6" s="5" t="n">
        <v>0.1</v>
      </c>
      <c r="E6" s="6" t="s">
        <v>4</v>
      </c>
      <c r="F6" s="6"/>
    </row>
    <row r="7" customFormat="false" ht="15" hidden="false" customHeight="true" outlineLevel="0" collapsed="false">
      <c r="A7" s="4" t="s">
        <v>6</v>
      </c>
      <c r="B7" s="4"/>
      <c r="C7" s="4"/>
      <c r="D7" s="7" t="n">
        <v>0.25</v>
      </c>
      <c r="E7" s="6"/>
      <c r="F7" s="6"/>
    </row>
    <row r="8" customFormat="false" ht="15" hidden="false" customHeight="true" outlineLevel="0" collapsed="false">
      <c r="A8" s="4" t="s">
        <v>7</v>
      </c>
      <c r="B8" s="4"/>
      <c r="C8" s="4"/>
      <c r="D8" s="7" t="n">
        <v>0.15</v>
      </c>
      <c r="E8" s="6"/>
      <c r="F8" s="6"/>
    </row>
    <row r="9" customFormat="false" ht="15" hidden="false" customHeight="true" outlineLevel="0" collapsed="false">
      <c r="A9" s="4" t="s">
        <v>8</v>
      </c>
      <c r="B9" s="4"/>
      <c r="C9" s="4"/>
      <c r="D9" s="8" t="n">
        <v>16</v>
      </c>
      <c r="E9" s="6" t="s">
        <v>9</v>
      </c>
      <c r="F9" s="6"/>
    </row>
    <row r="10" customFormat="false" ht="15" hidden="false" customHeight="true" outlineLevel="0" collapsed="false">
      <c r="A10" s="4" t="s">
        <v>10</v>
      </c>
      <c r="B10" s="4"/>
      <c r="C10" s="4"/>
      <c r="D10" s="9" t="n">
        <v>18</v>
      </c>
      <c r="E10" s="6" t="s">
        <v>11</v>
      </c>
      <c r="F10" s="6"/>
    </row>
    <row r="11" customFormat="false" ht="15" hidden="false" customHeight="true" outlineLevel="0" collapsed="false">
      <c r="A11" s="4" t="s">
        <v>12</v>
      </c>
      <c r="B11" s="4"/>
      <c r="C11" s="4"/>
      <c r="D11" s="9" t="n">
        <v>22</v>
      </c>
      <c r="E11" s="6" t="s">
        <v>11</v>
      </c>
      <c r="F11" s="6"/>
    </row>
    <row r="12" customFormat="false" ht="15" hidden="false" customHeight="true" outlineLevel="0" collapsed="false">
      <c r="A12" s="4" t="s">
        <v>13</v>
      </c>
      <c r="B12" s="4"/>
      <c r="C12" s="4"/>
      <c r="D12" s="9" t="n">
        <v>250</v>
      </c>
      <c r="E12" s="6" t="s">
        <v>11</v>
      </c>
      <c r="F12" s="6"/>
    </row>
    <row r="14" customFormat="false" ht="21.75" hidden="false" customHeight="true" outlineLevel="0" collapsed="false">
      <c r="A14" s="3" t="s">
        <v>14</v>
      </c>
      <c r="B14" s="3"/>
      <c r="C14" s="3"/>
      <c r="D14" s="3"/>
      <c r="E14" s="3"/>
      <c r="F14" s="3"/>
      <c r="G14" s="3"/>
      <c r="H14" s="3"/>
      <c r="I14" s="3"/>
      <c r="J14" s="3"/>
      <c r="K14" s="3"/>
    </row>
    <row r="15" customFormat="false" ht="45.75" hidden="false" customHeight="true" outlineLevel="0" collapsed="false">
      <c r="A15" s="10" t="s">
        <v>15</v>
      </c>
      <c r="B15" s="10" t="s">
        <v>16</v>
      </c>
      <c r="C15" s="10" t="s">
        <v>17</v>
      </c>
      <c r="D15" s="10" t="s">
        <v>18</v>
      </c>
      <c r="E15" s="10" t="s">
        <v>19</v>
      </c>
      <c r="F15" s="10" t="s">
        <v>20</v>
      </c>
      <c r="G15" s="10" t="s">
        <v>21</v>
      </c>
      <c r="H15" s="10" t="s">
        <v>22</v>
      </c>
      <c r="I15" s="10" t="s">
        <v>23</v>
      </c>
      <c r="J15" s="10" t="s">
        <v>24</v>
      </c>
      <c r="K15" s="10" t="s">
        <v>25</v>
      </c>
    </row>
    <row r="16" customFormat="false" ht="15" hidden="false" customHeight="false" outlineLevel="0" collapsed="false">
      <c r="A16" s="11" t="s">
        <v>26</v>
      </c>
      <c r="B16" s="12" t="n">
        <v>8</v>
      </c>
      <c r="C16" s="5" t="n">
        <v>1.8</v>
      </c>
      <c r="D16" s="5" t="n">
        <v>1.8</v>
      </c>
      <c r="E16" s="5" t="n">
        <v>1.6</v>
      </c>
      <c r="F16" s="5" t="n">
        <v>0.6</v>
      </c>
      <c r="G16" s="5" t="n">
        <v>0.15</v>
      </c>
      <c r="H16" s="5" t="n">
        <v>0.9</v>
      </c>
      <c r="I16" s="13" t="n">
        <f aca="false">IF(AND(N(B16)&gt;0,N(C16)&gt;0,N(D16)&gt;0,N(E16)&gt;0),B16*(C16+2*$D$5)*(D16+2*$D$5)*E16,0)</f>
        <v>73.728</v>
      </c>
      <c r="J16" s="13" t="n">
        <f aca="false">IF(AND(N(B16)&gt;0,N(C16)&gt;0,N(D16)&gt;0,N(E16)&gt;0),B16*((C16+0.2)*(D16+0.2)*$D$6+C16*D16*N(F16)+N(G16)*N(H16)),0)</f>
        <v>19.832</v>
      </c>
      <c r="K16" s="13" t="n">
        <f aca="false">MAX(0,I16-J16)</f>
        <v>53.896</v>
      </c>
    </row>
    <row r="17" customFormat="false" ht="15" hidden="false" customHeight="false" outlineLevel="0" collapsed="false">
      <c r="A17" s="11" t="s">
        <v>27</v>
      </c>
      <c r="B17" s="12" t="n">
        <v>4</v>
      </c>
      <c r="C17" s="5" t="n">
        <v>2.2</v>
      </c>
      <c r="D17" s="5" t="n">
        <v>2.2</v>
      </c>
      <c r="E17" s="5" t="n">
        <v>1.7</v>
      </c>
      <c r="F17" s="5" t="n">
        <v>0.7</v>
      </c>
      <c r="G17" s="5" t="n">
        <v>0.2</v>
      </c>
      <c r="H17" s="5" t="n">
        <v>0.9</v>
      </c>
      <c r="I17" s="13" t="n">
        <f aca="false">IF(AND(N(B17)&gt;0,N(C17)&gt;0,N(D17)&gt;0,N(E17)&gt;0),B17*(C17+2*$D$5)*(D17+2*$D$5)*E17,0)</f>
        <v>53.312</v>
      </c>
      <c r="J17" s="13" t="n">
        <f aca="false">IF(AND(N(B17)&gt;0,N(C17)&gt;0,N(D17)&gt;0,N(E17)&gt;0),B17*((C17+0.2)*(D17+0.2)*$D$6+C17*D17*N(F17)+N(G17)*N(H17)),0)</f>
        <v>16.576</v>
      </c>
      <c r="K17" s="13" t="n">
        <f aca="false">MAX(0,I17-J17)</f>
        <v>36.736</v>
      </c>
    </row>
    <row r="18" customFormat="false" ht="15" hidden="false" customHeight="false" outlineLevel="0" collapsed="false">
      <c r="A18" s="11" t="s">
        <v>28</v>
      </c>
      <c r="B18" s="12" t="n">
        <v>6</v>
      </c>
      <c r="C18" s="5" t="n">
        <v>1.5</v>
      </c>
      <c r="D18" s="5" t="n">
        <v>1.5</v>
      </c>
      <c r="E18" s="5" t="n">
        <v>1.5</v>
      </c>
      <c r="F18" s="5" t="n">
        <v>0.5</v>
      </c>
      <c r="G18" s="5" t="n">
        <v>0.12</v>
      </c>
      <c r="H18" s="5" t="n">
        <v>0.9</v>
      </c>
      <c r="I18" s="13" t="n">
        <f aca="false">IF(AND(N(B18)&gt;0,N(C18)&gt;0,N(D18)&gt;0,N(E18)&gt;0),B18*(C18+2*$D$5)*(D18+2*$D$5)*E18,0)</f>
        <v>39.69</v>
      </c>
      <c r="J18" s="13" t="n">
        <f aca="false">IF(AND(N(B18)&gt;0,N(C18)&gt;0,N(D18)&gt;0,N(E18)&gt;0),B18*((C18+0.2)*(D18+0.2)*$D$6+C18*D18*N(F18)+N(G18)*N(H18)),0)</f>
        <v>9.132</v>
      </c>
      <c r="K18" s="13" t="n">
        <f aca="false">MAX(0,I18-J18)</f>
        <v>30.558</v>
      </c>
    </row>
    <row r="19" customFormat="false" ht="15" hidden="false" customHeight="false" outlineLevel="0" collapsed="false">
      <c r="A19" s="11" t="s">
        <v>29</v>
      </c>
      <c r="B19" s="12" t="n">
        <v>1</v>
      </c>
      <c r="C19" s="5" t="n">
        <v>96</v>
      </c>
      <c r="D19" s="5" t="n">
        <v>0.3</v>
      </c>
      <c r="E19" s="5" t="n">
        <v>0.7</v>
      </c>
      <c r="F19" s="5" t="n">
        <v>0.6</v>
      </c>
      <c r="G19" s="5" t="n">
        <v>0</v>
      </c>
      <c r="H19" s="5" t="n">
        <v>0</v>
      </c>
      <c r="I19" s="13" t="n">
        <f aca="false">IF(AND(N(B19)&gt;0,N(C19)&gt;0,N(D19)&gt;0,N(E19)&gt;0),B19*(C19+2*$D$5)*(D19+2*$D$5)*E19,0)</f>
        <v>60.858</v>
      </c>
      <c r="J19" s="13" t="n">
        <f aca="false">IF(AND(N(B19)&gt;0,N(C19)&gt;0,N(D19)&gt;0,N(E19)&gt;0),B19*((C19+0.2)*(D19+0.2)*$D$6+C19*D19*N(F19)+N(G19)*N(H19)),0)</f>
        <v>22.09</v>
      </c>
      <c r="K19" s="13" t="n">
        <f aca="false">MAX(0,I19-J19)</f>
        <v>38.768</v>
      </c>
    </row>
    <row r="20" customFormat="false" ht="15" hidden="false" customHeight="false" outlineLevel="0" collapsed="false">
      <c r="A20" s="11"/>
      <c r="B20" s="12"/>
      <c r="C20" s="5"/>
      <c r="D20" s="5"/>
      <c r="E20" s="5"/>
      <c r="F20" s="5"/>
      <c r="G20" s="5"/>
      <c r="H20" s="5"/>
      <c r="I20" s="13" t="n">
        <f aca="false">IF(AND(N(B20)&gt;0,N(C20)&gt;0,N(D20)&gt;0,N(E20)&gt;0),B20*(C20+2*$D$5)*(D20+2*$D$5)*E20,0)</f>
        <v>0</v>
      </c>
      <c r="J20" s="13" t="n">
        <f aca="false">IF(AND(N(B20)&gt;0,N(C20)&gt;0,N(D20)&gt;0,N(E20)&gt;0),B20*((C20+0.2)*(D20+0.2)*$D$6+C20*D20*N(F20)+N(G20)*N(H20)),0)</f>
        <v>0</v>
      </c>
      <c r="K20" s="13" t="n">
        <f aca="false">MAX(0,I20-J20)</f>
        <v>0</v>
      </c>
    </row>
    <row r="21" customFormat="false" ht="15" hidden="false" customHeight="false" outlineLevel="0" collapsed="false">
      <c r="A21" s="11"/>
      <c r="B21" s="12"/>
      <c r="C21" s="5"/>
      <c r="D21" s="5"/>
      <c r="E21" s="5"/>
      <c r="F21" s="5"/>
      <c r="G21" s="5"/>
      <c r="H21" s="5"/>
      <c r="I21" s="13" t="n">
        <f aca="false">IF(AND(N(B21)&gt;0,N(C21)&gt;0,N(D21)&gt;0,N(E21)&gt;0),B21*(C21+2*$D$5)*(D21+2*$D$5)*E21,0)</f>
        <v>0</v>
      </c>
      <c r="J21" s="13" t="n">
        <f aca="false">IF(AND(N(B21)&gt;0,N(C21)&gt;0,N(D21)&gt;0,N(E21)&gt;0),B21*((C21+0.2)*(D21+0.2)*$D$6+C21*D21*N(F21)+N(G21)*N(H21)),0)</f>
        <v>0</v>
      </c>
      <c r="K21" s="13" t="n">
        <f aca="false">MAX(0,I21-J21)</f>
        <v>0</v>
      </c>
    </row>
    <row r="22" customFormat="false" ht="15" hidden="false" customHeight="false" outlineLevel="0" collapsed="false">
      <c r="A22" s="11"/>
      <c r="B22" s="12"/>
      <c r="C22" s="5"/>
      <c r="D22" s="5"/>
      <c r="E22" s="5"/>
      <c r="F22" s="5"/>
      <c r="G22" s="5"/>
      <c r="H22" s="5"/>
      <c r="I22" s="13" t="n">
        <f aca="false">IF(AND(N(B22)&gt;0,N(C22)&gt;0,N(D22)&gt;0,N(E22)&gt;0),B22*(C22+2*$D$5)*(D22+2*$D$5)*E22,0)</f>
        <v>0</v>
      </c>
      <c r="J22" s="13" t="n">
        <f aca="false">IF(AND(N(B22)&gt;0,N(C22)&gt;0,N(D22)&gt;0,N(E22)&gt;0),B22*((C22+0.2)*(D22+0.2)*$D$6+C22*D22*N(F22)+N(G22)*N(H22)),0)</f>
        <v>0</v>
      </c>
      <c r="K22" s="13" t="n">
        <f aca="false">MAX(0,I22-J22)</f>
        <v>0</v>
      </c>
    </row>
    <row r="23" customFormat="false" ht="15" hidden="false" customHeight="false" outlineLevel="0" collapsed="false">
      <c r="A23" s="11"/>
      <c r="B23" s="12"/>
      <c r="C23" s="5"/>
      <c r="D23" s="5"/>
      <c r="E23" s="5"/>
      <c r="F23" s="5"/>
      <c r="G23" s="5"/>
      <c r="H23" s="5"/>
      <c r="I23" s="13" t="n">
        <f aca="false">IF(AND(N(B23)&gt;0,N(C23)&gt;0,N(D23)&gt;0,N(E23)&gt;0),B23*(C23+2*$D$5)*(D23+2*$D$5)*E23,0)</f>
        <v>0</v>
      </c>
      <c r="J23" s="13" t="n">
        <f aca="false">IF(AND(N(B23)&gt;0,N(C23)&gt;0,N(D23)&gt;0,N(E23)&gt;0),B23*((C23+0.2)*(D23+0.2)*$D$6+C23*D23*N(F23)+N(G23)*N(H23)),0)</f>
        <v>0</v>
      </c>
      <c r="K23" s="13" t="n">
        <f aca="false">MAX(0,I23-J23)</f>
        <v>0</v>
      </c>
    </row>
    <row r="24" customFormat="false" ht="15" hidden="false" customHeight="false" outlineLevel="0" collapsed="false">
      <c r="A24" s="11"/>
      <c r="B24" s="12"/>
      <c r="C24" s="5"/>
      <c r="D24" s="5"/>
      <c r="E24" s="5"/>
      <c r="F24" s="5"/>
      <c r="G24" s="5"/>
      <c r="H24" s="5"/>
      <c r="I24" s="13" t="n">
        <f aca="false">IF(AND(N(B24)&gt;0,N(C24)&gt;0,N(D24)&gt;0,N(E24)&gt;0),B24*(C24+2*$D$5)*(D24+2*$D$5)*E24,0)</f>
        <v>0</v>
      </c>
      <c r="J24" s="13" t="n">
        <f aca="false">IF(AND(N(B24)&gt;0,N(C24)&gt;0,N(D24)&gt;0,N(E24)&gt;0),B24*((C24+0.2)*(D24+0.2)*$D$6+C24*D24*N(F24)+N(G24)*N(H24)),0)</f>
        <v>0</v>
      </c>
      <c r="K24" s="13" t="n">
        <f aca="false">MAX(0,I24-J24)</f>
        <v>0</v>
      </c>
    </row>
    <row r="25" customFormat="false" ht="15" hidden="false" customHeight="false" outlineLevel="0" collapsed="false">
      <c r="A25" s="11"/>
      <c r="B25" s="12"/>
      <c r="C25" s="5"/>
      <c r="D25" s="5"/>
      <c r="E25" s="5"/>
      <c r="F25" s="5"/>
      <c r="G25" s="5"/>
      <c r="H25" s="5"/>
      <c r="I25" s="13" t="n">
        <f aca="false">IF(AND(N(B25)&gt;0,N(C25)&gt;0,N(D25)&gt;0,N(E25)&gt;0),B25*(C25+2*$D$5)*(D25+2*$D$5)*E25,0)</f>
        <v>0</v>
      </c>
      <c r="J25" s="13" t="n">
        <f aca="false">IF(AND(N(B25)&gt;0,N(C25)&gt;0,N(D25)&gt;0,N(E25)&gt;0),B25*((C25+0.2)*(D25+0.2)*$D$6+C25*D25*N(F25)+N(G25)*N(H25)),0)</f>
        <v>0</v>
      </c>
      <c r="K25" s="13" t="n">
        <f aca="false">MAX(0,I25-J25)</f>
        <v>0</v>
      </c>
    </row>
    <row r="26" customFormat="false" ht="15" hidden="false" customHeight="false" outlineLevel="0" collapsed="false">
      <c r="A26" s="11"/>
      <c r="B26" s="12"/>
      <c r="C26" s="5"/>
      <c r="D26" s="5"/>
      <c r="E26" s="5"/>
      <c r="F26" s="5"/>
      <c r="G26" s="5"/>
      <c r="H26" s="5"/>
      <c r="I26" s="13" t="n">
        <f aca="false">IF(AND(N(B26)&gt;0,N(C26)&gt;0,N(D26)&gt;0,N(E26)&gt;0),B26*(C26+2*$D$5)*(D26+2*$D$5)*E26,0)</f>
        <v>0</v>
      </c>
      <c r="J26" s="13" t="n">
        <f aca="false">IF(AND(N(B26)&gt;0,N(C26)&gt;0,N(D26)&gt;0,N(E26)&gt;0),B26*((C26+0.2)*(D26+0.2)*$D$6+C26*D26*N(F26)+N(G26)*N(H26)),0)</f>
        <v>0</v>
      </c>
      <c r="K26" s="13" t="n">
        <f aca="false">MAX(0,I26-J26)</f>
        <v>0</v>
      </c>
    </row>
    <row r="27" customFormat="false" ht="15" hidden="false" customHeight="false" outlineLevel="0" collapsed="false">
      <c r="A27" s="11"/>
      <c r="B27" s="12"/>
      <c r="C27" s="5"/>
      <c r="D27" s="5"/>
      <c r="E27" s="5"/>
      <c r="F27" s="5"/>
      <c r="G27" s="5"/>
      <c r="H27" s="5"/>
      <c r="I27" s="13" t="n">
        <f aca="false">IF(AND(N(B27)&gt;0,N(C27)&gt;0,N(D27)&gt;0,N(E27)&gt;0),B27*(C27+2*$D$5)*(D27+2*$D$5)*E27,0)</f>
        <v>0</v>
      </c>
      <c r="J27" s="13" t="n">
        <f aca="false">IF(AND(N(B27)&gt;0,N(C27)&gt;0,N(D27)&gt;0,N(E27)&gt;0),B27*((C27+0.2)*(D27+0.2)*$D$6+C27*D27*N(F27)+N(G27)*N(H27)),0)</f>
        <v>0</v>
      </c>
      <c r="K27" s="13" t="n">
        <f aca="false">MAX(0,I27-J27)</f>
        <v>0</v>
      </c>
    </row>
    <row r="28" customFormat="false" ht="15" hidden="false" customHeight="false" outlineLevel="0" collapsed="false">
      <c r="A28" s="11"/>
      <c r="B28" s="12"/>
      <c r="C28" s="5"/>
      <c r="D28" s="5"/>
      <c r="E28" s="5"/>
      <c r="F28" s="5"/>
      <c r="G28" s="5"/>
      <c r="H28" s="5"/>
      <c r="I28" s="13" t="n">
        <f aca="false">IF(AND(N(B28)&gt;0,N(C28)&gt;0,N(D28)&gt;0,N(E28)&gt;0),B28*(C28+2*$D$5)*(D28+2*$D$5)*E28,0)</f>
        <v>0</v>
      </c>
      <c r="J28" s="13" t="n">
        <f aca="false">IF(AND(N(B28)&gt;0,N(C28)&gt;0,N(D28)&gt;0,N(E28)&gt;0),B28*((C28+0.2)*(D28+0.2)*$D$6+C28*D28*N(F28)+N(G28)*N(H28)),0)</f>
        <v>0</v>
      </c>
      <c r="K28" s="13" t="n">
        <f aca="false">MAX(0,I28-J28)</f>
        <v>0</v>
      </c>
    </row>
    <row r="29" customFormat="false" ht="15" hidden="false" customHeight="false" outlineLevel="0" collapsed="false">
      <c r="A29" s="11"/>
      <c r="B29" s="12"/>
      <c r="C29" s="5"/>
      <c r="D29" s="5"/>
      <c r="E29" s="5"/>
      <c r="F29" s="5"/>
      <c r="G29" s="5"/>
      <c r="H29" s="5"/>
      <c r="I29" s="13" t="n">
        <f aca="false">IF(AND(N(B29)&gt;0,N(C29)&gt;0,N(D29)&gt;0,N(E29)&gt;0),B29*(C29+2*$D$5)*(D29+2*$D$5)*E29,0)</f>
        <v>0</v>
      </c>
      <c r="J29" s="13" t="n">
        <f aca="false">IF(AND(N(B29)&gt;0,N(C29)&gt;0,N(D29)&gt;0,N(E29)&gt;0),B29*((C29+0.2)*(D29+0.2)*$D$6+C29*D29*N(F29)+N(G29)*N(H29)),0)</f>
        <v>0</v>
      </c>
      <c r="K29" s="13" t="n">
        <f aca="false">MAX(0,I29-J29)</f>
        <v>0</v>
      </c>
    </row>
    <row r="30" customFormat="false" ht="15" hidden="false" customHeight="false" outlineLevel="0" collapsed="false">
      <c r="A30" s="11"/>
      <c r="B30" s="12"/>
      <c r="C30" s="5"/>
      <c r="D30" s="5"/>
      <c r="E30" s="5"/>
      <c r="F30" s="5"/>
      <c r="G30" s="5"/>
      <c r="H30" s="5"/>
      <c r="I30" s="13" t="n">
        <f aca="false">IF(AND(N(B30)&gt;0,N(C30)&gt;0,N(D30)&gt;0,N(E30)&gt;0),B30*(C30+2*$D$5)*(D30+2*$D$5)*E30,0)</f>
        <v>0</v>
      </c>
      <c r="J30" s="13" t="n">
        <f aca="false">IF(AND(N(B30)&gt;0,N(C30)&gt;0,N(D30)&gt;0,N(E30)&gt;0),B30*((C30+0.2)*(D30+0.2)*$D$6+C30*D30*N(F30)+N(G30)*N(H30)),0)</f>
        <v>0</v>
      </c>
      <c r="K30" s="13" t="n">
        <f aca="false">MAX(0,I30-J30)</f>
        <v>0</v>
      </c>
    </row>
    <row r="31" customFormat="false" ht="15" hidden="false" customHeight="false" outlineLevel="0" collapsed="false">
      <c r="A31" s="14" t="s">
        <v>30</v>
      </c>
      <c r="B31" s="15"/>
      <c r="C31" s="15"/>
      <c r="D31" s="15"/>
      <c r="E31" s="15"/>
      <c r="F31" s="15"/>
      <c r="G31" s="15"/>
      <c r="H31" s="15"/>
      <c r="I31" s="16" t="n">
        <f aca="false">SUM(I16:I30)</f>
        <v>227.588</v>
      </c>
      <c r="J31" s="16" t="n">
        <f aca="false">SUM(J16:J30)</f>
        <v>67.63</v>
      </c>
      <c r="K31" s="16" t="n">
        <f aca="false">SUM(K16:K30)</f>
        <v>159.958</v>
      </c>
    </row>
    <row r="33" customFormat="false" ht="21.75" hidden="false" customHeight="true" outlineLevel="0" collapsed="false">
      <c r="A33" s="3" t="s">
        <v>31</v>
      </c>
      <c r="B33" s="3"/>
      <c r="C33" s="3"/>
      <c r="D33" s="3"/>
      <c r="E33" s="3"/>
      <c r="F33" s="3"/>
    </row>
    <row r="34" customFormat="false" ht="15" hidden="false" customHeight="true" outlineLevel="0" collapsed="false">
      <c r="A34" s="4" t="s">
        <v>32</v>
      </c>
      <c r="B34" s="4"/>
      <c r="C34" s="4"/>
      <c r="D34" s="16" t="n">
        <f aca="false">$I$31</f>
        <v>227.588</v>
      </c>
      <c r="E34" s="6" t="s">
        <v>9</v>
      </c>
      <c r="F34" s="6"/>
    </row>
    <row r="35" customFormat="false" ht="15" hidden="false" customHeight="true" outlineLevel="0" collapsed="false">
      <c r="A35" s="4" t="s">
        <v>33</v>
      </c>
      <c r="B35" s="4"/>
      <c r="C35" s="4"/>
      <c r="D35" s="16" t="n">
        <f aca="false">$K$31</f>
        <v>159.958</v>
      </c>
      <c r="E35" s="6" t="s">
        <v>9</v>
      </c>
      <c r="F35" s="6"/>
    </row>
    <row r="36" customFormat="false" ht="15" hidden="false" customHeight="true" outlineLevel="0" collapsed="false">
      <c r="A36" s="4" t="s">
        <v>34</v>
      </c>
      <c r="B36" s="4"/>
      <c r="C36" s="4"/>
      <c r="D36" s="13" t="n">
        <f aca="false">$K$31*(1+$D$8)</f>
        <v>183.9517</v>
      </c>
      <c r="E36" s="6" t="s">
        <v>9</v>
      </c>
      <c r="F36" s="6"/>
    </row>
    <row r="37" customFormat="false" ht="15" hidden="false" customHeight="true" outlineLevel="0" collapsed="false">
      <c r="A37" s="4" t="s">
        <v>35</v>
      </c>
      <c r="B37" s="4"/>
      <c r="C37" s="4"/>
      <c r="D37" s="13" t="n">
        <f aca="false">MAX(0,$I$31-$D$36)</f>
        <v>43.6363</v>
      </c>
      <c r="E37" s="6" t="s">
        <v>9</v>
      </c>
      <c r="F37" s="6"/>
    </row>
    <row r="38" customFormat="false" ht="15" hidden="false" customHeight="true" outlineLevel="0" collapsed="false">
      <c r="A38" s="4" t="s">
        <v>36</v>
      </c>
      <c r="B38" s="4"/>
      <c r="C38" s="4"/>
      <c r="D38" s="13" t="n">
        <f aca="false">MAX(0,$D$36-$I$31)</f>
        <v>0</v>
      </c>
      <c r="E38" s="6" t="s">
        <v>9</v>
      </c>
      <c r="F38" s="6"/>
    </row>
    <row r="39" customFormat="false" ht="15" hidden="false" customHeight="true" outlineLevel="0" collapsed="false">
      <c r="A39" s="4" t="s">
        <v>37</v>
      </c>
      <c r="B39" s="4"/>
      <c r="C39" s="4"/>
      <c r="D39" s="13" t="n">
        <f aca="false">$D$37*(1+$D$7)</f>
        <v>54.545375</v>
      </c>
      <c r="E39" s="6" t="s">
        <v>9</v>
      </c>
      <c r="F39" s="6"/>
    </row>
    <row r="40" customFormat="false" ht="15" hidden="false" customHeight="true" outlineLevel="0" collapsed="false">
      <c r="A40" s="4" t="s">
        <v>38</v>
      </c>
      <c r="B40" s="4"/>
      <c r="C40" s="4"/>
      <c r="D40" s="17" t="n">
        <f aca="false">IF($D$9&gt;0,ROUNDUP($D$39/$D$9,0),0)</f>
        <v>4</v>
      </c>
      <c r="E40" s="6" t="s">
        <v>39</v>
      </c>
      <c r="F40" s="6"/>
    </row>
    <row r="41" customFormat="false" ht="23.85" hidden="false" customHeight="true" outlineLevel="0" collapsed="false">
      <c r="A41" s="4" t="s">
        <v>40</v>
      </c>
      <c r="B41" s="4"/>
      <c r="C41" s="4"/>
      <c r="D41" s="16" t="n">
        <f aca="false">$I$31*$D$10+$K$31*$D$11+$D$40*$D$12</f>
        <v>8615.66</v>
      </c>
      <c r="E41" s="6" t="s">
        <v>11</v>
      </c>
      <c r="F41" s="6"/>
    </row>
    <row r="42" customFormat="false" ht="22.35" hidden="false" customHeight="true" outlineLevel="0" collapsed="false">
      <c r="A42" s="18" t="s">
        <v>41</v>
      </c>
      <c r="B42" s="18"/>
      <c r="C42" s="18"/>
      <c r="D42" s="18"/>
      <c r="E42" s="18"/>
      <c r="F42" s="18"/>
      <c r="G42" s="18"/>
      <c r="H42" s="18"/>
      <c r="I42" s="18"/>
      <c r="J42" s="18"/>
      <c r="K42" s="18"/>
    </row>
    <row r="43" customFormat="false" ht="15" hidden="false" customHeight="true" outlineLevel="0" collapsed="false">
      <c r="A43" s="18" t="s">
        <v>42</v>
      </c>
      <c r="B43" s="18"/>
      <c r="C43" s="18"/>
      <c r="D43" s="18"/>
      <c r="E43" s="18"/>
      <c r="F43" s="18"/>
      <c r="G43" s="18"/>
      <c r="H43" s="18"/>
      <c r="I43" s="18"/>
      <c r="J43" s="18"/>
      <c r="K43" s="18"/>
    </row>
  </sheetData>
  <sheetProtection sheet="true" formatCells="false" formatColumns="false" formatRows="false" sort="false" autoFilter="false"/>
  <mergeCells count="39">
    <mergeCell ref="A1:K1"/>
    <mergeCell ref="A2:K2"/>
    <mergeCell ref="A4:F4"/>
    <mergeCell ref="A5:C5"/>
    <mergeCell ref="E5:F5"/>
    <mergeCell ref="A6:C6"/>
    <mergeCell ref="E6:F6"/>
    <mergeCell ref="A7:C7"/>
    <mergeCell ref="E7:F7"/>
    <mergeCell ref="A8:C8"/>
    <mergeCell ref="E8:F8"/>
    <mergeCell ref="A9:C9"/>
    <mergeCell ref="E9:F9"/>
    <mergeCell ref="A10:C10"/>
    <mergeCell ref="E10:F10"/>
    <mergeCell ref="A11:C11"/>
    <mergeCell ref="E11:F11"/>
    <mergeCell ref="A12:C12"/>
    <mergeCell ref="E12:F12"/>
    <mergeCell ref="A14:K14"/>
    <mergeCell ref="A33:F33"/>
    <mergeCell ref="A34:C34"/>
    <mergeCell ref="E34:F34"/>
    <mergeCell ref="A35:C35"/>
    <mergeCell ref="E35:F35"/>
    <mergeCell ref="A36:C36"/>
    <mergeCell ref="E36:F36"/>
    <mergeCell ref="A37:C37"/>
    <mergeCell ref="E37:F37"/>
    <mergeCell ref="A38:C38"/>
    <mergeCell ref="E38:F38"/>
    <mergeCell ref="A39:C39"/>
    <mergeCell ref="E39:F39"/>
    <mergeCell ref="A40:C40"/>
    <mergeCell ref="E40:F40"/>
    <mergeCell ref="A41:C41"/>
    <mergeCell ref="E41:F41"/>
    <mergeCell ref="A42:K42"/>
    <mergeCell ref="A43:K43"/>
  </mergeCells>
  <dataValidations count="1">
    <dataValidation allowBlank="true" error="Enter a number between 0 and 100000" errorStyle="stop" errorTitle="Sheetaky" operator="between" showDropDown="false" showErrorMessage="true" showInputMessage="false" sqref="D5:D12 B16:H30" type="decimal">
      <formula1>0</formula1>
      <formula2>100000</formula2>
    </dataValidation>
  </dataValidation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92"/>
  </cols>
  <sheetData>
    <row r="1" customFormat="false" ht="36" hidden="false" customHeight="true" outlineLevel="0" collapsed="false">
      <c r="A1" s="1" t="s">
        <v>43</v>
      </c>
      <c r="B1" s="1"/>
    </row>
    <row r="2" customFormat="false" ht="18" hidden="false" customHeight="true" outlineLevel="0" collapsed="false">
      <c r="A2" s="2" t="s">
        <v>44</v>
      </c>
      <c r="B2" s="2"/>
    </row>
    <row r="4" customFormat="false" ht="21.75" hidden="false" customHeight="true" outlineLevel="0" collapsed="false">
      <c r="A4" s="3" t="s">
        <v>45</v>
      </c>
      <c r="B4" s="3"/>
    </row>
    <row r="5" customFormat="false" ht="45" hidden="false" customHeight="true" outlineLevel="0" collapsed="false">
      <c r="A5" s="19" t="s">
        <v>46</v>
      </c>
      <c r="B5" s="19"/>
    </row>
    <row r="7" customFormat="false" ht="21.75" hidden="false" customHeight="true" outlineLevel="0" collapsed="false">
      <c r="A7" s="3" t="s">
        <v>47</v>
      </c>
      <c r="B7" s="3"/>
    </row>
    <row r="8" customFormat="false" ht="19.5" hidden="false" customHeight="true" outlineLevel="0" collapsed="false">
      <c r="A8" s="20" t="n">
        <v>1</v>
      </c>
      <c r="B8" s="21" t="s">
        <v>48</v>
      </c>
    </row>
    <row r="9" customFormat="false" ht="19.5" hidden="false" customHeight="true" outlineLevel="0" collapsed="false">
      <c r="A9" s="20" t="n">
        <v>2</v>
      </c>
      <c r="B9" s="21" t="s">
        <v>49</v>
      </c>
    </row>
    <row r="10" customFormat="false" ht="19.5" hidden="false" customHeight="true" outlineLevel="0" collapsed="false">
      <c r="A10" s="20" t="n">
        <v>3</v>
      </c>
      <c r="B10" s="21" t="s">
        <v>50</v>
      </c>
    </row>
    <row r="11" customFormat="false" ht="19.5" hidden="false" customHeight="true" outlineLevel="0" collapsed="false">
      <c r="A11" s="20" t="n">
        <v>4</v>
      </c>
      <c r="B11" s="21" t="s">
        <v>51</v>
      </c>
    </row>
    <row r="13" customFormat="false" ht="21.75" hidden="false" customHeight="true" outlineLevel="0" collapsed="false">
      <c r="A13" s="3" t="s">
        <v>52</v>
      </c>
      <c r="B13" s="3"/>
    </row>
    <row r="14" customFormat="false" ht="15" hidden="false" customHeight="false" outlineLevel="0" collapsed="false">
      <c r="A14" s="11"/>
      <c r="B14" s="21" t="s">
        <v>53</v>
      </c>
    </row>
    <row r="15" customFormat="false" ht="15" hidden="false" customHeight="false" outlineLevel="0" collapsed="false">
      <c r="A15" s="22"/>
      <c r="B15" s="21" t="s">
        <v>54</v>
      </c>
    </row>
    <row r="16" customFormat="false" ht="15" hidden="false" customHeight="false" outlineLevel="0" collapsed="false">
      <c r="A16" s="23"/>
      <c r="B16" s="21" t="s">
        <v>55</v>
      </c>
    </row>
    <row r="18" customFormat="false" ht="21.75" hidden="false" customHeight="true" outlineLevel="0" collapsed="false">
      <c r="A18" s="3" t="s">
        <v>56</v>
      </c>
      <c r="B18" s="3"/>
    </row>
    <row r="19" customFormat="false" ht="19.5" hidden="false" customHeight="true" outlineLevel="0" collapsed="false">
      <c r="A19" s="24" t="s">
        <v>57</v>
      </c>
      <c r="B19" s="25" t="s">
        <v>58</v>
      </c>
    </row>
    <row r="20" customFormat="false" ht="30" hidden="false" customHeight="true" outlineLevel="0" collapsed="false">
      <c r="A20" s="24" t="s">
        <v>57</v>
      </c>
      <c r="B20" s="25" t="s">
        <v>59</v>
      </c>
    </row>
    <row r="21" customFormat="false" ht="19.5" hidden="false" customHeight="true" outlineLevel="0" collapsed="false">
      <c r="A21" s="24" t="s">
        <v>57</v>
      </c>
      <c r="B21" s="25" t="s">
        <v>60</v>
      </c>
    </row>
    <row r="22" customFormat="false" ht="19.5" hidden="false" customHeight="true" outlineLevel="0" collapsed="false">
      <c r="A22" s="24" t="s">
        <v>57</v>
      </c>
      <c r="B22" s="25" t="s">
        <v>61</v>
      </c>
    </row>
  </sheetData>
  <sheetProtection sheet="true" formatCells="false" formatColumns="false" formatRows="false" sort="false" autoFilter="false"/>
  <mergeCells count="7">
    <mergeCell ref="A1:B1"/>
    <mergeCell ref="A2:B2"/>
    <mergeCell ref="A4:B4"/>
    <mergeCell ref="A5:B5"/>
    <mergeCell ref="A7:B7"/>
    <mergeCell ref="A13:B13"/>
    <mergeCell ref="A18:B18"/>
  </mergeCell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2026-10-22T20:56:41Z</dcterms:created>
  <dc:creator>Sheetaky.com</dc:creator>
  <dc:description/>
  <dc:language>en-US</dc:language>
  <cp:lastModifiedBy/>
  <dcterms:modified xsi:type="dcterms:W3CDTF">2026-10-22T20:56:41Z</dcterms:modified>
  <cp:revision>0</cp:revision>
  <dc:subject/>
  <dc:title>EXC</dc:title>
</cp:coreProperties>
</file>

<file path=docProps/custom.xml><?xml version="1.0" encoding="utf-8"?>
<Properties xmlns="http://schemas.openxmlformats.org/officeDocument/2006/custom-properties" xmlns:vt="http://schemas.openxmlformats.org/officeDocument/2006/docPropsVTypes"/>
</file>