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alculator" sheetId="1" state="visible" r:id="rId3"/>
    <sheet name="Guid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<sst xmlns="http://schemas.openxmlformats.org/spreadsheetml/2006/main" count="62" uniqueCount="58">
  <si>
    <t xml:space="preserve">Saudi End-of-Service Benefit Calculator</t>
  </si>
  <si>
    <t xml:space="preserve">Articles 84 and 85: half a month per year for the first five years and a full month for each year after</t>
  </si>
  <si>
    <t xml:space="preserve">Employee data</t>
  </si>
  <si>
    <t xml:space="preserve">Employee name</t>
  </si>
  <si>
    <t xml:space="preserve">Mohammed Ahmed</t>
  </si>
  <si>
    <t xml:space="preserve">Start date</t>
  </si>
  <si>
    <t xml:space="preserve">End date</t>
  </si>
  <si>
    <t xml:space="preserve">Unpaid absence days not counted</t>
  </si>
  <si>
    <t xml:space="preserve">days</t>
  </si>
  <si>
    <t xml:space="preserve">Last monthly wage for the calculation</t>
  </si>
  <si>
    <t xml:space="preserve">Reason for leaving</t>
  </si>
  <si>
    <t xml:space="preserve">Contract end or termination by employer (Art. 84)</t>
  </si>
  <si>
    <t xml:space="preserve">Length of service</t>
  </si>
  <si>
    <t xml:space="preserve">Input check</t>
  </si>
  <si>
    <t xml:space="preserve">Counted service days</t>
  </si>
  <si>
    <t xml:space="preserve">Service years (with fractions)</t>
  </si>
  <si>
    <t xml:space="preserve">years</t>
  </si>
  <si>
    <t xml:space="preserve">Service in years, months, days</t>
  </si>
  <si>
    <t xml:space="preserve">Benefit calculation</t>
  </si>
  <si>
    <t xml:space="preserve">Years within the first five</t>
  </si>
  <si>
    <t xml:space="preserve">Years after five</t>
  </si>
  <si>
    <t xml:space="preserve">First five years (half month/year)</t>
  </si>
  <si>
    <t xml:space="preserve">After five years (one month/year)</t>
  </si>
  <si>
    <t xml:space="preserve">Full award (Art. 84)</t>
  </si>
  <si>
    <t xml:space="preserve">Share due for the reason</t>
  </si>
  <si>
    <t xml:space="preserve">End-of-service benefit due</t>
  </si>
  <si>
    <t xml:space="preserve">Equivalent in months of wage</t>
  </si>
  <si>
    <t xml:space="preserve">months</t>
  </si>
  <si>
    <t xml:space="preserve">Resignation rules (Art. 85)</t>
  </si>
  <si>
    <t xml:space="preserve">Less than 2 years</t>
  </si>
  <si>
    <t xml:space="preserve">Nothing</t>
  </si>
  <si>
    <t xml:space="preserve">2 to less than 5 years</t>
  </si>
  <si>
    <t xml:space="preserve">One third</t>
  </si>
  <si>
    <t xml:space="preserve">5 to less than 10 years</t>
  </si>
  <si>
    <t xml:space="preserve">Two thirds</t>
  </si>
  <si>
    <t xml:space="preserve">10 years or more</t>
  </si>
  <si>
    <t xml:space="preserve">Full award</t>
  </si>
  <si>
    <t xml:space="preserve">The wage used is the last actual wage as defined by the law (usually basic plus fixed allowances); check your contract.</t>
  </si>
  <si>
    <t xml:space="preserve">This is a guidance calculator, not legal advice. Confirm with the official HRSD calculator or a specialist.</t>
  </si>
  <si>
    <t xml:space="preserve">How to use: Saudi End-of-Service Benefit Calculator</t>
  </si>
  <si>
    <t xml:space="preserve">Sheetaky.com · Ready Excel sheets in Arabic and English</t>
  </si>
  <si>
    <t xml:space="preserve">What is this sheet?</t>
  </si>
  <si>
    <t xml:space="preserve">The sheet calculates the end-of-service benefit for private sector employees in Saudi Arabia: service length with fractions, the full award (half a month for each of the first five years and a month for each year after), then the share due depending on the reason, including resignation.</t>
  </si>
  <si>
    <t xml:space="preserve">Steps</t>
  </si>
  <si>
    <t xml:space="preserve">Enter the start date and the last working day.</t>
  </si>
  <si>
    <t xml:space="preserve">Enter unpaid absence days that do not count as service, if any.</t>
  </si>
  <si>
    <t xml:space="preserve">Enter the last monthly wage used for the calculation (see the wage note).</t>
  </si>
  <si>
    <t xml:space="preserve">Pick the reason for leaving and read the benefit due.</t>
  </si>
  <si>
    <t xml:space="preserve">Color legend</t>
  </si>
  <si>
    <t xml:space="preserve">Input cell: type or choose your value here (blue text on yellow).</t>
  </si>
  <si>
    <t xml:space="preserve">Calculated cell: automatic formula, protected from accidental edits.</t>
  </si>
  <si>
    <t xml:space="preserve">Table and section headers.</t>
  </si>
  <si>
    <t xml:space="preserve">Important notes</t>
  </si>
  <si>
    <t xml:space="preserve">•</t>
  </si>
  <si>
    <t xml:space="preserve">Article 87 grants the full award in cases such as force majeure, or a female worker ending her contract within six months of marriage or three months of childbirth.</t>
  </si>
  <si>
    <t xml:space="preserve">Sheets are protected without a password to keep formulas safe. To unprotect: Review → Unprotect Sheet.</t>
  </si>
  <si>
    <t xml:space="preserve">The data shown is a worked example. Clear it and type your own data in the yellow cells only.</t>
  </si>
  <si>
    <t xml:space="preserve">More free sheets in Arabic and English at Sheetaky.com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</si>
</sst>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-mm\-dd"/>
    <numFmt numFmtId="166" formatCode="#,##0"/>
    <numFmt numFmtId="167" formatCode="#,##0.00"/>
    <numFmt numFmtId="168" formatCode="0.000"/>
    <numFmt numFmtId="169" formatCode="0.0%"/>
    <numFmt numFmtId="170" formatCode="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9"/>
      <color rgb="FF5A665F"/>
      <name val="Arial"/>
      <family val="0"/>
      <charset val="1"/>
    </font>
    <font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7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8" fontId="7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8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7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7" fontId="7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9" fontId="7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7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70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0" fillId="6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42318"/>
      </font>
      <fill>
        <patternFill>
          <bgColor rgb="FFFBE5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B42318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4"/>
    <col collapsed="false" customWidth="true" hidden="false" outlineLevel="0" max="5" min="5" style="0" width="30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</row>
    <row r="4" customFormat="false" ht="21.75" hidden="false" customHeight="true" outlineLevel="0" collapsed="false">
      <c r="A4" s="3" t="s">
        <v>2</v>
      </c>
      <c r="B4" s="3"/>
      <c r="C4" s="3"/>
    </row>
    <row r="5" customFormat="false" ht="15" hidden="false" customHeight="false" outlineLevel="0" collapsed="false">
      <c r="A5" s="4" t="s">
        <v>3</v>
      </c>
      <c r="B5" s="5" t="s">
        <v>4</v>
      </c>
    </row>
    <row r="6" customFormat="false" ht="15" hidden="false" customHeight="false" outlineLevel="0" collapsed="false">
      <c r="A6" s="4" t="s">
        <v>5</v>
      </c>
      <c r="B6" s="6" t="n">
        <v>43160</v>
      </c>
    </row>
    <row r="7" customFormat="false" ht="15" hidden="false" customHeight="false" outlineLevel="0" collapsed="false">
      <c r="A7" s="4" t="s">
        <v>6</v>
      </c>
      <c r="B7" s="6" t="n">
        <v>46265</v>
      </c>
    </row>
    <row r="8" customFormat="false" ht="15" hidden="false" customHeight="false" outlineLevel="0" collapsed="false">
      <c r="A8" s="4" t="s">
        <v>7</v>
      </c>
      <c r="B8" s="7" t="n">
        <v>0</v>
      </c>
      <c r="C8" s="8" t="s">
        <v>8</v>
      </c>
    </row>
    <row r="9" customFormat="false" ht="15" hidden="false" customHeight="false" outlineLevel="0" collapsed="false">
      <c r="A9" s="4" t="s">
        <v>9</v>
      </c>
      <c r="B9" s="9" t="n">
        <v>12000</v>
      </c>
    </row>
    <row r="10" customFormat="false" ht="30" hidden="false" customHeight="true" outlineLevel="0" collapsed="false">
      <c r="A10" s="4" t="s">
        <v>10</v>
      </c>
      <c r="B10" s="5" t="s">
        <v>11</v>
      </c>
    </row>
    <row r="12" customFormat="false" ht="21.75" hidden="false" customHeight="true" outlineLevel="0" collapsed="false">
      <c r="A12" s="3" t="s">
        <v>12</v>
      </c>
      <c r="B12" s="3"/>
      <c r="C12" s="3"/>
    </row>
    <row r="13" customFormat="false" ht="15" hidden="false" customHeight="false" outlineLevel="0" collapsed="false">
      <c r="A13" s="4" t="s">
        <v>13</v>
      </c>
      <c r="B13" s="10" t="str">
        <f aca="false">IF(AND(ISNUMBER($B$6),ISNUMBER($B$7),$B$7&gt;$B$6),"OK ✓","End date must be after start date")</f>
        <v>OK ✓</v>
      </c>
    </row>
    <row r="14" customFormat="false" ht="15" hidden="false" customHeight="false" outlineLevel="0" collapsed="false">
      <c r="A14" s="4" t="s">
        <v>14</v>
      </c>
      <c r="B14" s="11" t="n">
        <f aca="false">IF(AND(ISNUMBER($B$6),ISNUMBER($B$7),$B$7&gt;$B$6),MAX($B$7-$B$6+1-$B$8,0),0)</f>
        <v>3106</v>
      </c>
      <c r="C14" s="8" t="s">
        <v>8</v>
      </c>
    </row>
    <row r="15" customFormat="false" ht="15" hidden="false" customHeight="false" outlineLevel="0" collapsed="false">
      <c r="A15" s="4" t="s">
        <v>15</v>
      </c>
      <c r="B15" s="12" t="n">
        <f aca="false">$B$14/365</f>
        <v>8.50958904109589</v>
      </c>
      <c r="C15" s="8" t="s">
        <v>16</v>
      </c>
    </row>
    <row r="16" customFormat="false" ht="15" hidden="false" customHeight="false" outlineLevel="0" collapsed="false">
      <c r="A16" s="4" t="s">
        <v>17</v>
      </c>
      <c r="B16" s="13" t="str">
        <f aca="false">IF(AND(ISNUMBER($B$6),ISNUMBER($B$7),$B$7&gt;$B$6),DATEDIF($B$6,$B$7+1-$B$8,"y")&amp;" y "&amp;DATEDIF($B$6,$B$7+1-$B$8,"ym")&amp;" m "&amp;DATEDIF($B$6,$B$7+1-$B$8,"md")&amp;" d","")</f>
        <v>8 y 6 m 0 d</v>
      </c>
    </row>
    <row r="18" customFormat="false" ht="21.75" hidden="false" customHeight="true" outlineLevel="0" collapsed="false">
      <c r="A18" s="3" t="s">
        <v>18</v>
      </c>
      <c r="B18" s="3"/>
      <c r="C18" s="3"/>
    </row>
    <row r="19" customFormat="false" ht="15" hidden="false" customHeight="false" outlineLevel="0" collapsed="false">
      <c r="A19" s="4" t="s">
        <v>19</v>
      </c>
      <c r="B19" s="14" t="n">
        <f aca="false">MIN($B$15,5)</f>
        <v>5</v>
      </c>
    </row>
    <row r="20" customFormat="false" ht="15" hidden="false" customHeight="false" outlineLevel="0" collapsed="false">
      <c r="A20" s="4" t="s">
        <v>20</v>
      </c>
      <c r="B20" s="14" t="n">
        <f aca="false">MAX($B$15-5,0)</f>
        <v>3.50958904109589</v>
      </c>
    </row>
    <row r="21" customFormat="false" ht="15" hidden="false" customHeight="false" outlineLevel="0" collapsed="false">
      <c r="A21" s="4" t="s">
        <v>21</v>
      </c>
      <c r="B21" s="15" t="n">
        <f aca="false">$B$9/2*$B$19</f>
        <v>30000</v>
      </c>
    </row>
    <row r="22" customFormat="false" ht="15" hidden="false" customHeight="false" outlineLevel="0" collapsed="false">
      <c r="A22" s="4" t="s">
        <v>22</v>
      </c>
      <c r="B22" s="15" t="n">
        <f aca="false">$B$9*$B$20</f>
        <v>42115.0684931507</v>
      </c>
    </row>
    <row r="23" customFormat="false" ht="15" hidden="false" customHeight="false" outlineLevel="0" collapsed="false">
      <c r="A23" s="4" t="s">
        <v>23</v>
      </c>
      <c r="B23" s="16" t="n">
        <f aca="false">$B$21+$B$22</f>
        <v>72115.0684931507</v>
      </c>
    </row>
    <row r="24" customFormat="false" ht="15" hidden="false" customHeight="false" outlineLevel="0" collapsed="false">
      <c r="A24" s="4" t="s">
        <v>24</v>
      </c>
      <c r="B24" s="17" t="n">
        <f aca="false">IF($B$10="Resignation by employee (Art. 85)",IF($B$15&lt;2,0,IF($B$15&lt;5,1/3,IF($B$15&lt;10,2/3,1))),1)</f>
        <v>1</v>
      </c>
    </row>
    <row r="25" customFormat="false" ht="15" hidden="false" customHeight="false" outlineLevel="0" collapsed="false">
      <c r="A25" s="4" t="s">
        <v>25</v>
      </c>
      <c r="B25" s="18" t="n">
        <f aca="false">ROUND($B$23*$B$24,2)</f>
        <v>72115.07</v>
      </c>
    </row>
    <row r="26" customFormat="false" ht="15" hidden="false" customHeight="false" outlineLevel="0" collapsed="false">
      <c r="A26" s="4" t="s">
        <v>26</v>
      </c>
      <c r="B26" s="19" t="n">
        <f aca="false">IF($B$9&gt;0,$B$25/$B$9,0)</f>
        <v>6.00958916666667</v>
      </c>
      <c r="C26" s="8" t="s">
        <v>27</v>
      </c>
    </row>
    <row r="28" customFormat="false" ht="21.75" hidden="false" customHeight="true" outlineLevel="0" collapsed="false">
      <c r="A28" s="3" t="s">
        <v>28</v>
      </c>
      <c r="B28" s="3"/>
      <c r="C28" s="3"/>
    </row>
    <row r="29" customFormat="false" ht="15" hidden="false" customHeight="false" outlineLevel="0" collapsed="false">
      <c r="A29" s="20" t="s">
        <v>29</v>
      </c>
      <c r="B29" s="13" t="s">
        <v>30</v>
      </c>
    </row>
    <row r="30" customFormat="false" ht="15" hidden="false" customHeight="false" outlineLevel="0" collapsed="false">
      <c r="A30" s="20" t="s">
        <v>31</v>
      </c>
      <c r="B30" s="13" t="s">
        <v>32</v>
      </c>
    </row>
    <row r="31" customFormat="false" ht="15" hidden="false" customHeight="false" outlineLevel="0" collapsed="false">
      <c r="A31" s="20" t="s">
        <v>33</v>
      </c>
      <c r="B31" s="13" t="s">
        <v>34</v>
      </c>
    </row>
    <row r="32" customFormat="false" ht="15" hidden="false" customHeight="false" outlineLevel="0" collapsed="false">
      <c r="A32" s="20" t="s">
        <v>35</v>
      </c>
      <c r="B32" s="13" t="s">
        <v>36</v>
      </c>
    </row>
    <row r="34" customFormat="false" ht="15" hidden="false" customHeight="true" outlineLevel="0" collapsed="false">
      <c r="A34" s="21" t="s">
        <v>37</v>
      </c>
      <c r="B34" s="21"/>
      <c r="C34" s="21"/>
      <c r="D34" s="21"/>
      <c r="E34" s="21"/>
    </row>
    <row r="35" customFormat="false" ht="15" hidden="false" customHeight="true" outlineLevel="0" collapsed="false">
      <c r="A35" s="21" t="s">
        <v>38</v>
      </c>
      <c r="B35" s="21"/>
      <c r="C35" s="21"/>
      <c r="D35" s="21"/>
      <c r="E35" s="21"/>
    </row>
  </sheetData>
  <sheetProtection sheet="true" formatCells="false" formatColumns="false" formatRows="false" sort="false" autoFilter="false"/>
  <mergeCells count="8">
    <mergeCell ref="A1:E1"/>
    <mergeCell ref="A2:E2"/>
    <mergeCell ref="A4:C4"/>
    <mergeCell ref="A12:C12"/>
    <mergeCell ref="A18:C18"/>
    <mergeCell ref="A28:C28"/>
    <mergeCell ref="A34:E34"/>
    <mergeCell ref="A35:E35"/>
  </mergeCells>
  <conditionalFormatting sqref="B13">
    <cfRule type="expression" priority="2" aboveAverage="0" equalAverage="0" bottom="0" percent="0" rank="0" text="" dxfId="0">
      <formula>B13&lt;&gt;"OK ✓"</formula>
    </cfRule>
  </conditionalFormatting>
  <dataValidations count="4">
    <dataValidation allowBlank="true" error="Pick a value from the list" errorStyle="stop" errorTitle="Sheetaky" operator="between" showDropDown="false" showErrorMessage="true" showInputMessage="false" sqref="B10" type="list">
      <formula1>"Contract end or termination by employer (Art. 84),Resignation by employee (Art. 85),Leaving for force majeure / Art. 87 cases"</formula1>
      <formula2>0</formula2>
    </dataValidation>
    <dataValidation allowBlank="true" error="Enter a valid date" errorStyle="stop" errorTitle="Sheetaky" operator="greaterThan" showDropDown="false" showErrorMessage="true" showInputMessage="false" sqref="B6:B7" type="date">
      <formula1>1</formula1>
      <formula2>0</formula2>
    </dataValidation>
    <dataValidation allowBlank="true" error="Enter a number between 0 and 20000" errorStyle="stop" errorTitle="Sheetaky" operator="between" showDropDown="false" showErrorMessage="true" showInputMessage="false" sqref="B8" type="decimal">
      <formula1>0</formula1>
      <formula2>20000</formula2>
    </dataValidation>
    <dataValidation allowBlank="true" error="Enter a number between 0 and 1000000000.0" errorStyle="stop" errorTitle="Sheetaky" operator="between" showDropDown="false" showErrorMessage="true" showInputMessage="false" sqref="B9" type="decimal">
      <formula1>0</formula1>
      <formula2>1000000000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39</v>
      </c>
      <c r="B1" s="1"/>
    </row>
    <row r="2" customFormat="false" ht="18" hidden="false" customHeight="true" outlineLevel="0" collapsed="false">
      <c r="A2" s="2" t="s">
        <v>40</v>
      </c>
      <c r="B2" s="2"/>
    </row>
    <row r="4" customFormat="false" ht="21.75" hidden="false" customHeight="true" outlineLevel="0" collapsed="false">
      <c r="A4" s="3" t="s">
        <v>41</v>
      </c>
      <c r="B4" s="3"/>
    </row>
    <row r="5" customFormat="false" ht="60" hidden="false" customHeight="true" outlineLevel="0" collapsed="false">
      <c r="A5" s="22" t="s">
        <v>42</v>
      </c>
      <c r="B5" s="22"/>
    </row>
    <row r="7" customFormat="false" ht="21.75" hidden="false" customHeight="true" outlineLevel="0" collapsed="false">
      <c r="A7" s="3" t="s">
        <v>43</v>
      </c>
      <c r="B7" s="3"/>
    </row>
    <row r="8" customFormat="false" ht="19.5" hidden="false" customHeight="true" outlineLevel="0" collapsed="false">
      <c r="A8" s="23" t="n">
        <v>1</v>
      </c>
      <c r="B8" s="20" t="s">
        <v>44</v>
      </c>
    </row>
    <row r="9" customFormat="false" ht="19.5" hidden="false" customHeight="true" outlineLevel="0" collapsed="false">
      <c r="A9" s="23" t="n">
        <v>2</v>
      </c>
      <c r="B9" s="20" t="s">
        <v>45</v>
      </c>
    </row>
    <row r="10" customFormat="false" ht="19.5" hidden="false" customHeight="true" outlineLevel="0" collapsed="false">
      <c r="A10" s="23" t="n">
        <v>3</v>
      </c>
      <c r="B10" s="20" t="s">
        <v>46</v>
      </c>
    </row>
    <row r="11" customFormat="false" ht="19.5" hidden="false" customHeight="true" outlineLevel="0" collapsed="false">
      <c r="A11" s="23" t="n">
        <v>4</v>
      </c>
      <c r="B11" s="20" t="s">
        <v>47</v>
      </c>
    </row>
    <row r="13" customFormat="false" ht="21.75" hidden="false" customHeight="true" outlineLevel="0" collapsed="false">
      <c r="A13" s="3" t="s">
        <v>48</v>
      </c>
      <c r="B13" s="3"/>
    </row>
    <row r="14" customFormat="false" ht="15" hidden="false" customHeight="false" outlineLevel="0" collapsed="false">
      <c r="A14" s="24"/>
      <c r="B14" s="20" t="s">
        <v>49</v>
      </c>
    </row>
    <row r="15" customFormat="false" ht="15" hidden="false" customHeight="false" outlineLevel="0" collapsed="false">
      <c r="A15" s="25"/>
      <c r="B15" s="20" t="s">
        <v>50</v>
      </c>
    </row>
    <row r="16" customFormat="false" ht="15" hidden="false" customHeight="false" outlineLevel="0" collapsed="false">
      <c r="A16" s="26"/>
      <c r="B16" s="20" t="s">
        <v>51</v>
      </c>
    </row>
    <row r="18" customFormat="false" ht="21.75" hidden="false" customHeight="true" outlineLevel="0" collapsed="false">
      <c r="A18" s="3" t="s">
        <v>52</v>
      </c>
      <c r="B18" s="3"/>
    </row>
    <row r="19" customFormat="false" ht="30" hidden="false" customHeight="true" outlineLevel="0" collapsed="false">
      <c r="A19" s="27" t="s">
        <v>53</v>
      </c>
      <c r="B19" s="28" t="s">
        <v>54</v>
      </c>
    </row>
    <row r="20" customFormat="false" ht="30" hidden="false" customHeight="true" outlineLevel="0" collapsed="false">
      <c r="A20" s="27" t="s">
        <v>53</v>
      </c>
      <c r="B20" s="28" t="s">
        <v>55</v>
      </c>
    </row>
    <row r="21" customFormat="false" ht="19.5" hidden="false" customHeight="true" outlineLevel="0" collapsed="false">
      <c r="A21" s="27" t="s">
        <v>53</v>
      </c>
      <c r="B21" s="28" t="s">
        <v>56</v>
      </c>
    </row>
    <row r="22" customFormat="false" ht="19.5" hidden="false" customHeight="true" outlineLevel="0" collapsed="false">
      <c r="A22" s="27" t="s">
        <v>53</v>
      </c>
      <c r="B22" s="28" t="s">
        <v>57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2026-10-22T18:52:42Z</dcterms:created>
  <dc:creator>Sheetaky.com</dc:creator>
  <dc:description/>
  <dc:language>en-US</dc:language>
  <cp:lastModifiedBy/>
  <dcterms:modified xsi:type="dcterms:W3CDTF">2026-10-22T18:52:42Z</dcterms:modified>
  <cp:revision>0</cp:revision>
  <dc:subject/>
  <dc:title>EOS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