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bt Payoff Plan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0.0"/>
    <numFmt numFmtId="166" formatCode="yyyy-mm-dd"/>
    <numFmt numFmtId="167" formatCode="mmm yyyy"/>
  </numFmts>
  <fonts count="17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6A5C86"/>
      <sz val="9"/>
    </font>
    <font>
      <name val="Segoe UI"/>
      <b val="1"/>
      <color rgb="0026123E"/>
      <sz val="11"/>
    </font>
    <font>
      <name val="Segoe UI"/>
      <b val="1"/>
      <color rgb="00FFFFFF"/>
      <sz val="10"/>
    </font>
    <font>
      <name val="Segoe UI"/>
      <color rgb="001F4FB5"/>
      <sz val="10"/>
    </font>
    <font>
      <name val="Segoe UI"/>
      <color rgb="00241638"/>
      <sz val="10"/>
    </font>
    <font>
      <name val="Segoe UI"/>
      <b val="1"/>
      <color rgb="00241638"/>
      <sz val="10"/>
    </font>
    <font>
      <name val="Segoe UI"/>
      <i val="1"/>
      <color rgb="006A5C86"/>
      <sz val="8"/>
    </font>
    <font>
      <name val="Segoe UI"/>
      <color rgb="006A5C86"/>
      <sz val="8"/>
    </font>
    <font>
      <name val="Segoe UI"/>
      <b val="1"/>
      <color rgb="006A5C86"/>
      <sz val="9"/>
    </font>
    <font>
      <name val="Segoe UI"/>
      <b val="1"/>
      <color rgb="003B1F5C"/>
      <sz val="18"/>
    </font>
    <font>
      <name val="Segoe UI"/>
      <b val="1"/>
      <color rgb="00FFFFFF"/>
      <sz val="9"/>
    </font>
    <font>
      <name val="Segoe UI"/>
      <b val="1"/>
      <color rgb="005EEAD4"/>
      <sz val="18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5EEAD4"/>
      <sz val="10"/>
    </font>
  </fonts>
  <fills count="10">
    <fill>
      <patternFill/>
    </fill>
    <fill>
      <patternFill patternType="gray125"/>
    </fill>
    <fill>
      <patternFill patternType="solid">
        <fgColor rgb="00F3EEFA"/>
      </patternFill>
    </fill>
    <fill>
      <patternFill patternType="solid">
        <fgColor rgb="003B1F5C"/>
      </patternFill>
    </fill>
    <fill>
      <patternFill patternType="solid">
        <fgColor rgb="005EEAD4"/>
      </patternFill>
    </fill>
    <fill>
      <patternFill patternType="solid">
        <fgColor rgb="00E3D9F2"/>
      </patternFill>
    </fill>
    <fill>
      <patternFill patternType="solid">
        <fgColor rgb="00E2FBF6"/>
      </patternFill>
    </fill>
    <fill>
      <patternFill patternType="solid">
        <fgColor rgb="00E9E1F6"/>
      </patternFill>
    </fill>
    <fill>
      <patternFill patternType="solid">
        <fgColor rgb="00D3C5EC"/>
      </patternFill>
    </fill>
    <fill>
      <patternFill patternType="solid">
        <fgColor rgb="0026123E"/>
      </patternFill>
    </fill>
  </fills>
  <borders count="4">
    <border>
      <left/>
      <right/>
      <top/>
      <bottom/>
      <diagonal/>
    </border>
    <border>
      <left style="thin">
        <color rgb="00C4B3E0"/>
      </left>
      <right style="thin">
        <color rgb="00C4B3E0"/>
      </right>
      <top style="thin">
        <color rgb="00C4B3E0"/>
      </top>
      <bottom style="thin">
        <color rgb="00C4B3E0"/>
      </bottom>
    </border>
    <border>
      <top style="medium">
        <color rgb="005EEAD4"/>
      </top>
    </border>
    <border/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3" fillId="5" borderId="0" applyAlignment="1" pivotButton="0" quotePrefix="0" xfId="0">
      <alignment horizontal="left" vertical="center" wrapText="1" readingOrder="1"/>
    </xf>
    <xf numFmtId="0" fontId="0" fillId="5" borderId="0" pivotButton="0" quotePrefix="0" xfId="0"/>
    <xf numFmtId="0" fontId="4" fillId="3" borderId="1" applyAlignment="1" pivotButton="0" quotePrefix="0" xfId="0">
      <alignment horizontal="center" vertical="center" wrapText="1" readingOrder="1"/>
    </xf>
    <xf numFmtId="0" fontId="7" fillId="2" borderId="1" applyAlignment="1" pivotButton="0" quotePrefix="0" xfId="0">
      <alignment horizontal="center" vertical="center" wrapText="1" readingOrder="1"/>
    </xf>
    <xf numFmtId="3" fontId="5" fillId="6" borderId="1" applyAlignment="1" applyProtection="1" pivotButton="0" quotePrefix="0" xfId="0">
      <alignment horizontal="center" vertical="center" wrapText="1" readingOrder="1"/>
      <protection locked="0" hidden="0"/>
    </xf>
    <xf numFmtId="0" fontId="5" fillId="6" borderId="1" applyAlignment="1" applyProtection="1" pivotButton="0" quotePrefix="0" xfId="0">
      <alignment horizontal="left" vertical="center" wrapText="1" readingOrder="1"/>
      <protection locked="0" hidden="0"/>
    </xf>
    <xf numFmtId="164" fontId="5" fillId="6" borderId="1" applyAlignment="1" applyProtection="1" pivotButton="0" quotePrefix="0" xfId="0">
      <alignment horizontal="center" vertical="center" wrapText="1" readingOrder="1"/>
      <protection locked="0" hidden="0"/>
    </xf>
    <xf numFmtId="165" fontId="6" fillId="7" borderId="1" applyAlignment="1" pivotButton="0" quotePrefix="0" xfId="0">
      <alignment horizontal="center" vertical="center" wrapText="1" readingOrder="1"/>
    </xf>
    <xf numFmtId="3" fontId="6" fillId="7" borderId="1" applyAlignment="1" pivotButton="0" quotePrefix="0" xfId="0">
      <alignment horizontal="center" vertical="center" wrapText="1" readingOrder="1"/>
    </xf>
    <xf numFmtId="1" fontId="7" fillId="7" borderId="1" applyAlignment="1" pivotButton="0" quotePrefix="0" xfId="0">
      <alignment horizontal="center" vertical="center" wrapText="1" readingOrder="1"/>
    </xf>
    <xf numFmtId="166" fontId="5" fillId="6" borderId="1" applyAlignment="1" applyProtection="1" pivotButton="0" quotePrefix="0" xfId="0">
      <alignment horizontal="center" vertical="center" wrapText="1" readingOrder="1"/>
      <protection locked="0" hidden="0"/>
    </xf>
    <xf numFmtId="0" fontId="8" fillId="2" borderId="1" applyAlignment="1" pivotButton="0" quotePrefix="0" xfId="0">
      <alignment horizontal="center" vertical="center" wrapText="1" readingOrder="1"/>
    </xf>
    <xf numFmtId="0" fontId="9" fillId="2" borderId="1" applyAlignment="1" pivotButton="0" quotePrefix="0" xfId="0">
      <alignment horizontal="center" vertical="center" wrapText="1" readingOrder="1"/>
    </xf>
    <xf numFmtId="0" fontId="6" fillId="2" borderId="0" applyAlignment="1" pivotButton="0" quotePrefix="0" xfId="0">
      <alignment horizontal="center" vertical="center" wrapText="1" readingOrder="1"/>
    </xf>
    <xf numFmtId="0" fontId="5" fillId="6" borderId="1" applyAlignment="1" applyProtection="1" pivotButton="0" quotePrefix="0" xfId="0">
      <alignment horizontal="center" vertical="center" wrapText="1" readingOrder="1"/>
      <protection locked="0" hidden="0"/>
    </xf>
    <xf numFmtId="0" fontId="7" fillId="8" borderId="1" applyAlignment="1" pivotButton="0" quotePrefix="0" xfId="0">
      <alignment horizontal="left" vertical="center" wrapText="1" readingOrder="1"/>
    </xf>
    <xf numFmtId="3" fontId="7" fillId="8" borderId="1" applyAlignment="1" pivotButton="0" quotePrefix="0" xfId="0">
      <alignment horizontal="center" vertical="center" wrapText="1" readingOrder="1"/>
    </xf>
    <xf numFmtId="164" fontId="7" fillId="8" borderId="1" applyAlignment="1" pivotButton="0" quotePrefix="0" xfId="0">
      <alignment horizontal="center" vertical="center" wrapText="1" readingOrder="1"/>
    </xf>
    <xf numFmtId="0" fontId="7" fillId="8" borderId="1" applyAlignment="1" pivotButton="0" quotePrefix="0" xfId="0">
      <alignment horizontal="center" vertical="center" wrapText="1" readingOrder="1"/>
    </xf>
    <xf numFmtId="0" fontId="10" fillId="5" borderId="2" applyAlignment="1" pivotButton="0" quotePrefix="0" xfId="0">
      <alignment horizontal="center" vertical="center" wrapText="1" readingOrder="1"/>
    </xf>
    <xf numFmtId="0" fontId="0" fillId="5" borderId="2" pivotButton="0" quotePrefix="0" xfId="0"/>
    <xf numFmtId="0" fontId="12" fillId="9" borderId="2" applyAlignment="1" pivotButton="0" quotePrefix="0" xfId="0">
      <alignment horizontal="center" vertical="center" wrapText="1" readingOrder="1"/>
    </xf>
    <xf numFmtId="0" fontId="0" fillId="9" borderId="2" pivotButton="0" quotePrefix="0" xfId="0"/>
    <xf numFmtId="3" fontId="11" fillId="7" borderId="3" applyAlignment="1" pivotButton="0" quotePrefix="0" xfId="0">
      <alignment horizontal="center" vertical="center" wrapText="1" readingOrder="1"/>
    </xf>
    <xf numFmtId="0" fontId="0" fillId="7" borderId="3" pivotButton="0" quotePrefix="0" xfId="0"/>
    <xf numFmtId="1" fontId="13" fillId="3" borderId="3" applyAlignment="1" pivotButton="0" quotePrefix="0" xfId="0">
      <alignment horizontal="center" vertical="center" wrapText="1" readingOrder="1"/>
    </xf>
    <xf numFmtId="0" fontId="0" fillId="3" borderId="3" pivotButton="0" quotePrefix="0" xfId="0"/>
    <xf numFmtId="167" fontId="13" fillId="3" borderId="3" applyAlignment="1" pivotButton="0" quotePrefix="0" xfId="0">
      <alignment horizontal="center" vertical="center" wrapText="1" readingOrder="1"/>
    </xf>
    <xf numFmtId="3" fontId="13" fillId="3" borderId="3" applyAlignment="1" pivotButton="0" quotePrefix="0" xfId="0">
      <alignment horizontal="center" vertical="center" wrapText="1" readingOrder="1"/>
    </xf>
    <xf numFmtId="1" fontId="11" fillId="7" borderId="3" applyAlignment="1" pivotButton="0" quotePrefix="0" xfId="0">
      <alignment horizontal="center" vertical="center" wrapText="1" readingOrder="1"/>
    </xf>
    <xf numFmtId="164" fontId="11" fillId="7" borderId="3" applyAlignment="1" pivotButton="0" quotePrefix="0" xfId="0">
      <alignment horizontal="center" vertical="center" wrapText="1" readingOrder="1"/>
    </xf>
    <xf numFmtId="0" fontId="2" fillId="2" borderId="0" applyAlignment="1" pivotButton="0" quotePrefix="0" xfId="0">
      <alignment horizontal="left" vertical="top" wrapText="1" readingOrder="1"/>
    </xf>
    <xf numFmtId="0" fontId="14" fillId="3" borderId="0" applyAlignment="1" pivotButton="0" quotePrefix="0" xfId="0">
      <alignment horizontal="center" vertical="center" wrapText="1" readingOrder="1"/>
    </xf>
    <xf numFmtId="0" fontId="15" fillId="9" borderId="0" applyAlignment="1" pivotButton="0" quotePrefix="0" xfId="0">
      <alignment horizontal="center" vertical="center" wrapText="1" readingOrder="1"/>
    </xf>
    <xf numFmtId="0" fontId="0" fillId="9" borderId="0" pivotButton="0" quotePrefix="0" xfId="0"/>
    <xf numFmtId="0" fontId="3" fillId="5" borderId="1" applyAlignment="1" pivotButton="0" quotePrefix="0" xfId="0">
      <alignment horizontal="left" vertical="center" wrapText="1" readingOrder="1"/>
    </xf>
    <xf numFmtId="0" fontId="0" fillId="5" borderId="1" pivotButton="0" quotePrefix="0" xfId="0"/>
    <xf numFmtId="0" fontId="6" fillId="0" borderId="1" applyAlignment="1" pivotButton="0" quotePrefix="0" xfId="0">
      <alignment horizontal="left" vertical="center" wrapText="1" readingOrder="1"/>
    </xf>
    <xf numFmtId="0" fontId="4" fillId="3" borderId="1" applyAlignment="1" pivotButton="0" quotePrefix="0" xfId="0">
      <alignment horizontal="left" vertical="center" wrapText="1" readingOrder="1"/>
    </xf>
    <xf numFmtId="0" fontId="6" fillId="7" borderId="1" applyAlignment="1" pivotButton="0" quotePrefix="0" xfId="0">
      <alignment horizontal="left" vertical="center" wrapText="1" readingOrder="1"/>
    </xf>
    <xf numFmtId="0" fontId="6" fillId="3" borderId="1" applyAlignment="1" pivotButton="0" quotePrefix="0" xfId="0">
      <alignment horizontal="left" vertical="center" wrapText="1" readingOrder="1"/>
    </xf>
    <xf numFmtId="0" fontId="16" fillId="0" borderId="0" applyAlignment="1" pivotButton="0" quotePrefix="0" xfId="0">
      <alignment horizontal="left" vertical="center" wrapText="1" readingOrder="1"/>
    </xf>
    <xf numFmtId="0" fontId="6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1">
    <dxf>
      <font>
        <name val="Segoe UI"/>
        <color rgb="009A2B1F"/>
      </font>
      <fill>
        <patternFill patternType="solid">
          <fgColor rgb="00FDE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Debt balances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'Debt Payoff Plan'!B6</f>
            </strRef>
          </tx>
          <spPr>
            <a:solidFill xmlns:a="http://schemas.openxmlformats.org/drawingml/2006/main">
              <a:srgbClr val="5EEAD4"/>
            </a:solidFill>
            <a:ln xmlns:a="http://schemas.openxmlformats.org/drawingml/2006/main">
              <a:prstDash val="solid"/>
            </a:ln>
          </spPr>
          <cat>
            <numRef>
              <f>'Debt Payoff Plan'!$A$7:$A$10</f>
            </numRef>
          </cat>
          <val>
            <numRef>
              <f>'Debt Payoff Plan'!$B$7:$B$10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5EEAD4"/>
    <outlinePr summaryBelow="1" summaryRight="1"/>
    <pageSetUpPr fitToPage="1"/>
  </sheetPr>
  <dimension ref="A1:J42"/>
  <sheetViews>
    <sheetView showGridLines="0" rightToLeft="0" zoomScale="10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1" customWidth="1" min="3" max="3"/>
    <col width="14" customWidth="1" min="4" max="4"/>
    <col width="13" customWidth="1" min="5" max="5"/>
    <col width="14" customWidth="1" min="6" max="6"/>
    <col width="10" customWidth="1" min="7" max="7"/>
    <col width="3" customWidth="1" min="8" max="8"/>
    <col width="24" customWidth="1" min="9" max="9"/>
    <col width="14" customWidth="1" min="10" max="10"/>
  </cols>
  <sheetData>
    <row r="1" ht="40" customHeight="1">
      <c r="A1" s="1" t="inlineStr">
        <is>
          <t>Debt-Free Planner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 ht="20" customHeight="1">
      <c r="A3" s="4" t="inlineStr">
        <is>
          <t>Enter your debts and an extra monthly amount to see when you will be free and how much interest you save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5">
      <c r="A5" s="6" t="inlineStr">
        <is>
          <t>1 — Your debts</t>
        </is>
      </c>
      <c r="B5" s="7" t="n"/>
      <c r="C5" s="7" t="n"/>
      <c r="D5" s="7" t="n"/>
      <c r="E5" s="7" t="n"/>
      <c r="F5" s="7" t="n"/>
      <c r="G5" s="7" t="n"/>
      <c r="H5" s="5" t="n"/>
      <c r="I5" s="6" t="inlineStr">
        <is>
          <t>2 — Settings</t>
        </is>
      </c>
      <c r="J5" s="7" t="n"/>
    </row>
    <row r="6" ht="34" customHeight="1">
      <c r="A6" s="8" t="inlineStr">
        <is>
          <t>Debt</t>
        </is>
      </c>
      <c r="B6" s="8" t="inlineStr">
        <is>
          <t>Balance</t>
        </is>
      </c>
      <c r="C6" s="8" t="inlineStr">
        <is>
          <t>APR</t>
        </is>
      </c>
      <c r="D6" s="8" t="inlineStr">
        <is>
          <t>Min payment</t>
        </is>
      </c>
      <c r="E6" s="8" t="inlineStr">
        <is>
          <t>Months at min</t>
        </is>
      </c>
      <c r="F6" s="8" t="inlineStr">
        <is>
          <t>Interest at min</t>
        </is>
      </c>
      <c r="G6" s="8" t="inlineStr">
        <is>
          <t>Order</t>
        </is>
      </c>
      <c r="H6" s="5" t="n"/>
      <c r="I6" s="9" t="inlineStr">
        <is>
          <t>Extra per month</t>
        </is>
      </c>
      <c r="J6" s="10" t="n">
        <v>1500</v>
      </c>
    </row>
    <row r="7">
      <c r="A7" s="11" t="inlineStr">
        <is>
          <t>Credit card</t>
        </is>
      </c>
      <c r="B7" s="10" t="n">
        <v>18000</v>
      </c>
      <c r="C7" s="12" t="n">
        <v>0.24</v>
      </c>
      <c r="D7" s="10" t="n">
        <v>900</v>
      </c>
      <c r="E7" s="13">
        <f>IF(B7="","",IFERROR(NPER(C7/12,-D7,B7),"∞"))</f>
        <v/>
      </c>
      <c r="F7" s="14">
        <f>IF(B7="","",IFERROR(D7*E7-B7,"∞"))</f>
        <v/>
      </c>
      <c r="G7" s="15">
        <f>IF(B7="","",IF($J$10="Highest APR",RANK(C7,$C$7:$C$12)+COUNTIF($C$7:C7,C7)-1,RANK(B7,$B$7:$B$12,1)+COUNTIF($B$7:B7,B7)-1))</f>
        <v/>
      </c>
      <c r="H7" s="5" t="n"/>
      <c r="I7" s="9" t="inlineStr">
        <is>
          <t>Start date</t>
        </is>
      </c>
      <c r="J7" s="16" t="n">
        <v>46388</v>
      </c>
    </row>
    <row r="8">
      <c r="A8" s="11" t="inlineStr">
        <is>
          <t>Car loan</t>
        </is>
      </c>
      <c r="B8" s="10" t="n">
        <v>42000</v>
      </c>
      <c r="C8" s="12" t="n">
        <v>0.07000000000000001</v>
      </c>
      <c r="D8" s="10" t="n">
        <v>1300</v>
      </c>
      <c r="E8" s="13">
        <f>IF(B8="","",IFERROR(NPER(C8/12,-D8,B8),"∞"))</f>
        <v/>
      </c>
      <c r="F8" s="14">
        <f>IF(B8="","",IFERROR(D8*E8-B8,"∞"))</f>
        <v/>
      </c>
      <c r="G8" s="15">
        <f>IF(B8="","",IF($J$10="Highest APR",RANK(C8,$C$7:$C$12)+COUNTIF($C$7:C8,C8)-1,RANK(B8,$B$7:$B$12,1)+COUNTIF($B$7:B8,B8)-1))</f>
        <v/>
      </c>
      <c r="H8" s="5" t="n"/>
      <c r="I8" s="17" t="inlineStr">
        <is>
          <t>Note: pooled estimate</t>
        </is>
      </c>
      <c r="J8" s="18" t="inlineStr">
        <is>
          <t>at weighted APR</t>
        </is>
      </c>
    </row>
    <row r="9">
      <c r="A9" s="11" t="inlineStr">
        <is>
          <t>Personal loan</t>
        </is>
      </c>
      <c r="B9" s="10" t="n">
        <v>25000</v>
      </c>
      <c r="C9" s="12" t="n">
        <v>0.11</v>
      </c>
      <c r="D9" s="10" t="n">
        <v>800</v>
      </c>
      <c r="E9" s="13">
        <f>IF(B9="","",IFERROR(NPER(C9/12,-D9,B9),"∞"))</f>
        <v/>
      </c>
      <c r="F9" s="14">
        <f>IF(B9="","",IFERROR(D9*E9-B9,"∞"))</f>
        <v/>
      </c>
      <c r="G9" s="15">
        <f>IF(B9="","",IF($J$10="Highest APR",RANK(C9,$C$7:$C$12)+COUNTIF($C$7:C9,C9)-1,RANK(B9,$B$7:$B$12,1)+COUNTIF($B$7:B9,B9)-1))</f>
        <v/>
      </c>
      <c r="H9" s="5" t="n"/>
      <c r="I9" s="9" t="inlineStr">
        <is>
          <t>Payoff method</t>
        </is>
      </c>
      <c r="J9" s="19" t="inlineStr"/>
    </row>
    <row r="10">
      <c r="A10" s="11" t="inlineStr">
        <is>
          <t>Store instalments</t>
        </is>
      </c>
      <c r="B10" s="10" t="n">
        <v>6000</v>
      </c>
      <c r="C10" s="12" t="n">
        <v>0</v>
      </c>
      <c r="D10" s="10" t="n">
        <v>500</v>
      </c>
      <c r="E10" s="13">
        <f>IF(B10="","",IFERROR(NPER(C10/12,-D10,B10),"∞"))</f>
        <v/>
      </c>
      <c r="F10" s="14">
        <f>IF(B10="","",IFERROR(D10*E10-B10,"∞"))</f>
        <v/>
      </c>
      <c r="G10" s="15">
        <f>IF(B10="","",IF($J$10="Highest APR",RANK(C10,$C$7:$C$12)+COUNTIF($C$7:C10,C10)-1,RANK(B10,$B$7:$B$12,1)+COUNTIF($B$7:B10,B10)-1))</f>
        <v/>
      </c>
      <c r="H10" s="5" t="n"/>
      <c r="I10" s="9" t="inlineStr">
        <is>
          <t>Method</t>
        </is>
      </c>
      <c r="J10" s="20" t="inlineStr">
        <is>
          <t>Highest APR</t>
        </is>
      </c>
    </row>
    <row r="11">
      <c r="A11" s="11" t="n"/>
      <c r="B11" s="10" t="n"/>
      <c r="C11" s="12" t="n"/>
      <c r="D11" s="10" t="n"/>
      <c r="E11" s="13">
        <f>IF(B11="","",IFERROR(NPER(C11/12,-D11,B11),"∞"))</f>
        <v/>
      </c>
      <c r="F11" s="14">
        <f>IF(B11="","",IFERROR(D11*E11-B11,"∞"))</f>
        <v/>
      </c>
      <c r="G11" s="15">
        <f>IF(B11="","",IF($J$10="Highest APR",RANK(C11,$C$7:$C$12)+COUNTIF($C$7:C11,C11)-1,RANK(B11,$B$7:$B$12,1)+COUNTIF($B$7:B11,B11)-1))</f>
        <v/>
      </c>
      <c r="H11" s="5" t="n"/>
      <c r="I11" s="5" t="n"/>
      <c r="J11" s="5" t="n"/>
    </row>
    <row r="12">
      <c r="A12" s="11" t="n"/>
      <c r="B12" s="10" t="n"/>
      <c r="C12" s="12" t="n"/>
      <c r="D12" s="10" t="n"/>
      <c r="E12" s="13">
        <f>IF(B12="","",IFERROR(NPER(C12/12,-D12,B12),"∞"))</f>
        <v/>
      </c>
      <c r="F12" s="14">
        <f>IF(B12="","",IFERROR(D12*E12-B12,"∞"))</f>
        <v/>
      </c>
      <c r="G12" s="15">
        <f>IF(B12="","",IF($J$10="Highest APR",RANK(C12,$C$7:$C$12)+COUNTIF($C$7:C12,C12)-1,RANK(B12,$B$7:$B$12,1)+COUNTIF($B$7:B12,B12)-1))</f>
        <v/>
      </c>
      <c r="H12" s="5" t="n"/>
      <c r="I12" s="5" t="n"/>
      <c r="J12" s="5" t="n"/>
    </row>
    <row r="13">
      <c r="A13" s="21" t="inlineStr">
        <is>
          <t>Total</t>
        </is>
      </c>
      <c r="B13" s="22">
        <f>SUM(B7:B12)</f>
        <v/>
      </c>
      <c r="C13" s="23">
        <f>IF(B13=0,0,SUMPRODUCT(B7:B12,C7:C12)/B13)</f>
        <v/>
      </c>
      <c r="D13" s="22">
        <f>SUM(D7:D12)</f>
        <v/>
      </c>
      <c r="E13" s="24" t="inlineStr"/>
      <c r="F13" s="24" t="inlineStr"/>
      <c r="G13" s="24" t="inlineStr"/>
      <c r="H13" s="5" t="n"/>
      <c r="I13" s="5" t="n"/>
      <c r="J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6" t="inlineStr">
        <is>
          <t>3 — Result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</row>
    <row r="16" ht="18" customHeight="1">
      <c r="A16" s="25" t="inlineStr">
        <is>
          <t>Total debt</t>
        </is>
      </c>
      <c r="B16" s="26" t="n"/>
      <c r="C16" s="25" t="inlineStr">
        <is>
          <t>Monthly payment</t>
        </is>
      </c>
      <c r="D16" s="26" t="n"/>
      <c r="E16" s="27" t="inlineStr">
        <is>
          <t>Months to debt-free</t>
        </is>
      </c>
      <c r="F16" s="28" t="n"/>
      <c r="G16" s="28" t="n"/>
      <c r="H16" s="5" t="n"/>
      <c r="I16" s="27" t="inlineStr">
        <is>
          <t>Debt-free date</t>
        </is>
      </c>
      <c r="J16" s="28" t="n"/>
    </row>
    <row r="17" ht="34" customHeight="1">
      <c r="A17" s="29">
        <f>$B$13</f>
        <v/>
      </c>
      <c r="B17" s="30" t="n"/>
      <c r="C17" s="29">
        <f>$D$13+$J$6</f>
        <v/>
      </c>
      <c r="D17" s="30" t="n"/>
      <c r="E17" s="31">
        <f>ROUNDUP(IFERROR(NPER($C$13/12,-($D$13+$J$6),$B$13),0),0)</f>
        <v/>
      </c>
      <c r="F17" s="32" t="n"/>
      <c r="G17" s="32" t="n"/>
      <c r="H17" s="5" t="n"/>
      <c r="I17" s="33">
        <f>EDATE($J$7,ROUNDUP(IFERROR(NPER($C$13/12,-($D$13+$J$6),$B$13),0),0))</f>
        <v/>
      </c>
      <c r="J17" s="32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 ht="18" customHeight="1">
      <c r="A19" s="27" t="inlineStr">
        <is>
          <t>Interest saved</t>
        </is>
      </c>
      <c r="B19" s="28" t="n"/>
      <c r="C19" s="25" t="inlineStr">
        <is>
          <t>Interest at minimums</t>
        </is>
      </c>
      <c r="D19" s="26" t="n"/>
      <c r="E19" s="25" t="inlineStr">
        <is>
          <t>Months at minimums</t>
        </is>
      </c>
      <c r="F19" s="26" t="n"/>
      <c r="G19" s="26" t="n"/>
      <c r="H19" s="5" t="n"/>
      <c r="I19" s="25" t="inlineStr">
        <is>
          <t>Weighted APR</t>
        </is>
      </c>
      <c r="J19" s="26" t="n"/>
    </row>
    <row r="20" ht="34" customHeight="1">
      <c r="A20" s="34">
        <f>MAX(0,($D$13*IFERROR(NPER($C$13/12,-$D$13,$B$13),0)-$B$13)-(($D$13+$J$6)*IFERROR(NPER($C$13/12,-($D$13+$J$6),$B$13),0)-$B$13))</f>
        <v/>
      </c>
      <c r="B20" s="32" t="n"/>
      <c r="C20" s="29">
        <f>$D$13*IFERROR(NPER($C$13/12,-$D$13,$B$13),0)-$B$13</f>
        <v/>
      </c>
      <c r="D20" s="30" t="n"/>
      <c r="E20" s="35">
        <f>ROUNDUP(IFERROR(NPER($C$13/12,-$D$13,$B$13),0),0)</f>
        <v/>
      </c>
      <c r="F20" s="30" t="n"/>
      <c r="G20" s="30" t="n"/>
      <c r="H20" s="5" t="n"/>
      <c r="I20" s="36">
        <f>$C$13</f>
        <v/>
      </c>
      <c r="J20" s="30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</row>
    <row r="39" ht="30" customHeight="1">
      <c r="A39" s="37" t="inlineStr">
        <is>
          <t>Approximate: treats all debts as one pool at the weighted APR. Priority: pay minimums on all and put the extra on debt number 1.</t>
        </is>
      </c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2">
    <mergeCell ref="E19:G19"/>
    <mergeCell ref="C20:D20"/>
    <mergeCell ref="A16:B16"/>
    <mergeCell ref="C16:D16"/>
    <mergeCell ref="I16:J16"/>
    <mergeCell ref="A39:J39"/>
    <mergeCell ref="A15:J15"/>
    <mergeCell ref="E16:G16"/>
    <mergeCell ref="A1:J1"/>
    <mergeCell ref="I5:J5"/>
    <mergeCell ref="A17:B17"/>
    <mergeCell ref="C17:D17"/>
    <mergeCell ref="I17:J17"/>
    <mergeCell ref="A20:B20"/>
    <mergeCell ref="I20:J20"/>
    <mergeCell ref="A19:B19"/>
    <mergeCell ref="A3:J3"/>
    <mergeCell ref="C19:D19"/>
    <mergeCell ref="I19:J19"/>
    <mergeCell ref="E17:G17"/>
    <mergeCell ref="E20:G20"/>
    <mergeCell ref="A5:G5"/>
  </mergeCells>
  <conditionalFormatting sqref="E7:F12">
    <cfRule type="expression" priority="1" dxfId="0">
      <formula>E7="∞"</formula>
    </cfRule>
  </conditionalFormatting>
  <dataValidations count="6">
    <dataValidation sqref="B7:B12" showDropDown="0" showInputMessage="0" showErrorMessage="1" allowBlank="1" errorTitle="Sheetaky" error="Enter a number between 0 and 1000000000.0" type="decimal" operator="between">
      <formula1>0</formula1>
      <formula2>1000000000.0</formula2>
    </dataValidation>
    <dataValidation sqref="C7:C12" showDropDown="0" showInputMessage="0" showErrorMessage="1" allowBlank="1" errorTitle="Sheetaky" error="Enter a number between 0 and 1" type="decimal" operator="between">
      <formula1>0</formula1>
      <formula2>1</formula2>
    </dataValidation>
    <dataValidation sqref="D7:D12" showDropDown="0" showInputMessage="0" showErrorMessage="1" allowBlank="1" errorTitle="Sheetaky" error="Enter a number between 0 and 100000000.0" type="decimal" operator="between">
      <formula1>0</formula1>
      <formula2>100000000.0</formula2>
    </dataValidation>
    <dataValidation sqref="J7" showDropDown="0" showInputMessage="0" showErrorMessage="1" allowBlank="1" errorTitle="Sheetaky" error="Enter a valid date" type="date" operator="greaterThan">
      <formula1>1</formula1>
    </dataValidation>
    <dataValidation sqref="J6" showDropDown="0" showInputMessage="0" showErrorMessage="1" allowBlank="1" errorTitle="Sheetaky" error="Enter a number between 0 and 10000000.0" type="decimal" operator="between">
      <formula1>0</formula1>
      <formula2>10000000.0</formula2>
    </dataValidation>
    <dataValidation sqref="J10" showDropDown="0" showInputMessage="0" showErrorMessage="1" allowBlank="1" errorTitle="Sheetaky" error="Pick a value from the list" type="list">
      <formula1>"Highest APR,Smallest balance"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5EEAD4"/>
    <outlinePr summaryBelow="1" summaryRight="1"/>
    <pageSetUpPr fitToPage="1"/>
  </sheetPr>
  <dimension ref="A1:B23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8" t="inlineStr">
        <is>
          <t>How to use: Debt Payoff Plan</t>
        </is>
      </c>
      <c r="B1" s="2" t="n"/>
    </row>
    <row r="2" ht="18" customHeight="1">
      <c r="A2" s="39" t="inlineStr">
        <is>
          <t>Sheetaky.com · Ready Excel sheets in Arabic and English</t>
        </is>
      </c>
      <c r="B2" s="40" t="n"/>
    </row>
    <row r="4" ht="22" customHeight="1">
      <c r="A4" s="41" t="inlineStr">
        <is>
          <t>What is this sheet?</t>
        </is>
      </c>
      <c r="B4" s="42" t="n"/>
    </row>
    <row r="5" ht="30" customHeight="1">
      <c r="A5" s="43" t="inlineStr">
        <is>
          <t>Gathers your debts and estimates when you will be free and how much interest you save with an extra monthly payment, ranking the payoff order.</t>
        </is>
      </c>
    </row>
    <row r="7" ht="22" customHeight="1">
      <c r="A7" s="41" t="inlineStr">
        <is>
          <t>Steps</t>
        </is>
      </c>
      <c r="B7" s="42" t="n"/>
    </row>
    <row r="8" ht="20" customHeight="1">
      <c r="A8" s="44" t="n">
        <v>1</v>
      </c>
      <c r="B8" s="43" t="inlineStr">
        <is>
          <t>Enter each debt balance, APR and minimum payment.</t>
        </is>
      </c>
    </row>
    <row r="9" ht="20" customHeight="1">
      <c r="A9" s="44" t="n">
        <v>2</v>
      </c>
      <c r="B9" s="43" t="inlineStr">
        <is>
          <t>Enter the extra amount you can pay monthly and the start date.</t>
        </is>
      </c>
    </row>
    <row r="10" ht="20" customHeight="1">
      <c r="A10" s="44" t="n">
        <v>3</v>
      </c>
      <c r="B10" s="43" t="inlineStr">
        <is>
          <t>Choose the method: highest APR or smallest balance.</t>
        </is>
      </c>
    </row>
    <row r="11" ht="20" customHeight="1">
      <c r="A11" s="44" t="n">
        <v>4</v>
      </c>
      <c r="B11" s="43" t="inlineStr">
        <is>
          <t>Read the debt-free date, interest saved and the priority order.</t>
        </is>
      </c>
    </row>
    <row r="13" ht="22" customHeight="1">
      <c r="A13" s="41" t="inlineStr">
        <is>
          <t>Color legend</t>
        </is>
      </c>
      <c r="B13" s="42" t="n"/>
    </row>
    <row r="14">
      <c r="A14" s="11" t="inlineStr"/>
      <c r="B14" s="43" t="inlineStr">
        <is>
          <t>Input cell: type or choose your value here (blue text on yellow).</t>
        </is>
      </c>
    </row>
    <row r="15">
      <c r="A15" s="45" t="inlineStr"/>
      <c r="B15" s="43" t="inlineStr">
        <is>
          <t>Calculated cell: automatic formula, protected from accidental edits.</t>
        </is>
      </c>
    </row>
    <row r="16">
      <c r="A16" s="46" t="inlineStr"/>
      <c r="B16" s="43" t="inlineStr">
        <is>
          <t>Table and section headers.</t>
        </is>
      </c>
    </row>
    <row r="18" ht="22" customHeight="1">
      <c r="A18" s="41" t="inlineStr">
        <is>
          <t>Important notes</t>
        </is>
      </c>
      <c r="B18" s="42" t="n"/>
    </row>
    <row r="19" ht="30" customHeight="1">
      <c r="A19" s="47" t="inlineStr">
        <is>
          <t>•</t>
        </is>
      </c>
      <c r="B19" s="48" t="inlineStr">
        <is>
          <t>The calculation is approximate because it pools the debts. For exact figures see your lender schedule.</t>
        </is>
      </c>
    </row>
    <row r="20" ht="20" customHeight="1">
      <c r="A20" s="47" t="inlineStr">
        <is>
          <t>•</t>
        </is>
      </c>
      <c r="B20" s="48" t="inlineStr">
        <is>
          <t>Numbers shown are illustrations.</t>
        </is>
      </c>
    </row>
    <row r="21" ht="30" customHeight="1">
      <c r="A21" s="47" t="inlineStr">
        <is>
          <t>•</t>
        </is>
      </c>
      <c r="B21" s="48" t="inlineStr">
        <is>
          <t>Sheets are protected without a password to keep formulas safe. To unprotect: Review → Unprotect Sheet.</t>
        </is>
      </c>
    </row>
    <row r="22" ht="20" customHeight="1">
      <c r="A22" s="47" t="inlineStr">
        <is>
          <t>•</t>
        </is>
      </c>
      <c r="B22" s="48" t="inlineStr">
        <is>
          <t>The data shown is a worked example. Clear it and type your own data in the yellow cells only.</t>
        </is>
      </c>
    </row>
    <row r="23" ht="20" customHeight="1">
      <c r="A23" s="47" t="inlineStr">
        <is>
          <t>•</t>
        </is>
      </c>
      <c r="B23" s="48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DBT</dc:title>
  <dcterms:created xmlns:dcterms="http://purl.org/dc/terms/" xmlns:xsi="http://www.w3.org/2001/XMLSchema-instance" xsi:type="dcterms:W3CDTF">2026-10-23T09:29:42Z</dcterms:created>
  <dcterms:modified xmlns:dcterms="http://purl.org/dc/terms/" xmlns:xsi="http://www.w3.org/2001/XMLSchema-instance" xsi:type="dcterms:W3CDTF">2026-10-23T09:29:42Z</dcterms:modified>
</cp:coreProperties>
</file>