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حاسبة" sheetId="1" state="visible" r:id="rId3"/>
    <sheet name="دليل الاستخدام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<sst xmlns="http://schemas.openxmlformats.org/spreadsheetml/2006/main" count="60" uniqueCount="52">
  <si>
    <t xml:space="preserve">حاسبة نسبة امتلاء حامل الكابلات (Cable Tray)</t>
  </si>
  <si>
    <t xml:space="preserve">مساحة الكابلات ونسبة الامتلاء وأقل عرض قياسي مناسب للحامل</t>
  </si>
  <si>
    <t xml:space="preserve">بيانات الحامل</t>
  </si>
  <si>
    <t xml:space="preserve">مقاسات الحامل القياسية (مم)</t>
  </si>
  <si>
    <t xml:space="preserve">عرض الحامل</t>
  </si>
  <si>
    <t xml:space="preserve">مم</t>
  </si>
  <si>
    <t xml:space="preserve">العمق المفيد</t>
  </si>
  <si>
    <t xml:space="preserve">أقصى نسبة امتلاء مسموحة</t>
  </si>
  <si>
    <t xml:space="preserve">احتياطي للتوسعة المستقبلية</t>
  </si>
  <si>
    <t xml:space="preserve">الكابلات</t>
  </si>
  <si>
    <t xml:space="preserve">الكابل</t>
  </si>
  <si>
    <t xml:space="preserve">القطر الخارجي مم</t>
  </si>
  <si>
    <t xml:space="preserve">العدد</t>
  </si>
  <si>
    <t xml:space="preserve">مساحة الكابل مم²</t>
  </si>
  <si>
    <t xml:space="preserve">المساحة الكلية مم²</t>
  </si>
  <si>
    <t xml:space="preserve">4×240 مم² نحاس XLPE</t>
  </si>
  <si>
    <t xml:space="preserve">4×95 مم² نحاس XLPE</t>
  </si>
  <si>
    <t xml:space="preserve">4×35 مم² نحاس XLPE</t>
  </si>
  <si>
    <t xml:space="preserve">4×16 مم² نحاس XLPE</t>
  </si>
  <si>
    <t xml:space="preserve">3×4 مم² نحاس</t>
  </si>
  <si>
    <t xml:space="preserve">كابل تحكم 12×1.5</t>
  </si>
  <si>
    <t xml:space="preserve">النتائج</t>
  </si>
  <si>
    <t xml:space="preserve">مساحة مقطع الحامل</t>
  </si>
  <si>
    <t xml:space="preserve">مم²</t>
  </si>
  <si>
    <t xml:space="preserve">نسبة الامتلاء الحالية</t>
  </si>
  <si>
    <t xml:space="preserve">الحالة</t>
  </si>
  <si>
    <t xml:space="preserve">المساحة المطلوبة مع الاحتياطي</t>
  </si>
  <si>
    <t xml:space="preserve">أقل عرض لازم بنفس العمق</t>
  </si>
  <si>
    <t xml:space="preserve">العرض القياسي المقترح</t>
  </si>
  <si>
    <t xml:space="preserve">المساحة المتبقية حتى الحد المسموح</t>
  </si>
  <si>
    <t xml:space="preserve">الإجمالي</t>
  </si>
  <si>
    <t xml:space="preserve">نسبة الامتلاء = مجموع مساحات الكابلات (π×d²/4) ÷ (عرض الحامل × العمق المفيد). 40% قيمة شائعة للكابلات المتعددة، وقد يختلف الحد حسب الكود ونوع الحامل وطريقة التمديد.</t>
  </si>
  <si>
    <t xml:space="preserve">خذ القطر الخارجي من كتالوج الكابل، فهو يختلف بين المصنعين.</t>
  </si>
  <si>
    <t xml:space="preserve">دليل استخدام: حاسبة نسبة امتلاء حامل الكابلات (Cable Tray)</t>
  </si>
  <si>
    <t xml:space="preserve">Sheetaky.com · شيتات إكسل جاهزة بالعربي والإنجليزي</t>
  </si>
  <si>
    <t xml:space="preserve">ما هذا الشيت؟</t>
  </si>
  <si>
    <t xml:space="preserve">يحسب الشيت مجموع مساحات الكابلات داخل حامل الكابلات ونسبة الامتلاء، ويقارنها بالحد المسموح، ثم يحسب أقل عرض لازم مع احتياطي للتوسعة ويقترح أقرب عرض قياسي.</t>
  </si>
  <si>
    <t xml:space="preserve">خطوات الاستخدام</t>
  </si>
  <si>
    <t xml:space="preserve">اكتب عرض الحامل والعمق المفيد بالمليمتر.</t>
  </si>
  <si>
    <t xml:space="preserve">حدد أقصى نسبة امتلاء والاحتياطي المطلوب للمستقبل.</t>
  </si>
  <si>
    <t xml:space="preserve">أدخل الكابلات: الوصف والقطر الخارجي والعدد.</t>
  </si>
  <si>
    <t xml:space="preserve">اقرأ نسبة الامتلاء والحالة والعرض القياسي المقترح.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</si>
  <si>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</si>
  <si>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</si>
  <si>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</si>
  <si>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</si>
  <si>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</si>
  <si>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</si>
  <si>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يمكنك تعديل قائمة العروض القياسية في العمود H حسب ما يوفره المورد.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</si>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</sst>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%"/>
    <numFmt numFmtId="167" formatCode="0.0"/>
    <numFmt numFmtId="168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0"/>
      <color rgb="FF0F4527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10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 readingOrder="2"/>
      <protection locked="true" hidden="false"/>
    </xf>
    <xf numFmtId="166" fontId="10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10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7" fontId="10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5" fontId="8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9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9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7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3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4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  <dxf>
      <font>
        <name val="Arial"/>
        <charset val="1"/>
        <family val="0"/>
        <b val="1"/>
        <color rgb="FF17603A"/>
      </font>
      <fill>
        <patternFill>
          <bgColor rgb="FFD9EA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5" min="4" style="0" width="14"/>
    <col collapsed="false" customWidth="true" hidden="false" outlineLevel="0" max="6" min="6" style="0" width="3"/>
    <col collapsed="false" customWidth="true" hidden="false" outlineLevel="0" max="7" min="7" style="0" width="30"/>
    <col collapsed="false" customWidth="true" hidden="false" outlineLevel="0" max="8" min="8" style="0" width="14"/>
    <col collapsed="false" customWidth="true" hidden="false" outlineLevel="0" max="9" min="9" style="0" width="10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</row>
    <row r="4" customFormat="false" ht="21.75" hidden="false" customHeight="true" outlineLevel="0" collapsed="false">
      <c r="A4" s="3" t="s">
        <v>2</v>
      </c>
      <c r="B4" s="3"/>
      <c r="C4" s="3"/>
      <c r="G4" s="4" t="s">
        <v>3</v>
      </c>
      <c r="H4" s="5"/>
    </row>
    <row r="5" customFormat="false" ht="15" hidden="false" customHeight="false" outlineLevel="0" collapsed="false">
      <c r="A5" s="6" t="s">
        <v>4</v>
      </c>
      <c r="B5" s="7" t="n">
        <v>300</v>
      </c>
      <c r="C5" s="8" t="s">
        <v>5</v>
      </c>
      <c r="G5" s="9"/>
      <c r="H5" s="7" t="n">
        <v>50</v>
      </c>
    </row>
    <row r="6" customFormat="false" ht="15" hidden="false" customHeight="false" outlineLevel="0" collapsed="false">
      <c r="A6" s="6" t="s">
        <v>6</v>
      </c>
      <c r="B6" s="7" t="n">
        <v>100</v>
      </c>
      <c r="C6" s="8" t="s">
        <v>5</v>
      </c>
      <c r="G6" s="9"/>
      <c r="H6" s="7" t="n">
        <v>100</v>
      </c>
    </row>
    <row r="7" customFormat="false" ht="15" hidden="false" customHeight="false" outlineLevel="0" collapsed="false">
      <c r="A7" s="6" t="s">
        <v>7</v>
      </c>
      <c r="B7" s="10" t="n">
        <v>0.4</v>
      </c>
      <c r="C7" s="8"/>
      <c r="G7" s="9"/>
      <c r="H7" s="7" t="n">
        <v>150</v>
      </c>
    </row>
    <row r="8" customFormat="false" ht="15" hidden="false" customHeight="false" outlineLevel="0" collapsed="false">
      <c r="A8" s="6" t="s">
        <v>8</v>
      </c>
      <c r="B8" s="10" t="n">
        <v>0.2</v>
      </c>
      <c r="C8" s="8"/>
      <c r="G8" s="9"/>
      <c r="H8" s="7" t="n">
        <v>200</v>
      </c>
    </row>
    <row r="9" customFormat="false" ht="15" hidden="false" customHeight="false" outlineLevel="0" collapsed="false">
      <c r="G9" s="9"/>
      <c r="H9" s="7" t="n">
        <v>300</v>
      </c>
    </row>
    <row r="10" customFormat="false" ht="21.75" hidden="false" customHeight="true" outlineLevel="0" collapsed="false">
      <c r="A10" s="3" t="s">
        <v>9</v>
      </c>
      <c r="B10" s="3"/>
      <c r="C10" s="3"/>
      <c r="D10" s="3"/>
      <c r="E10" s="3"/>
      <c r="G10" s="9"/>
      <c r="H10" s="7" t="n">
        <v>400</v>
      </c>
    </row>
    <row r="11" customFormat="false" ht="39.75" hidden="false" customHeight="true" outlineLevel="0" collapsed="false">
      <c r="A11" s="4" t="s">
        <v>10</v>
      </c>
      <c r="B11" s="4" t="s">
        <v>11</v>
      </c>
      <c r="C11" s="4" t="s">
        <v>12</v>
      </c>
      <c r="D11" s="4" t="s">
        <v>13</v>
      </c>
      <c r="E11" s="4" t="s">
        <v>14</v>
      </c>
      <c r="G11" s="9"/>
      <c r="H11" s="7" t="n">
        <v>450</v>
      </c>
    </row>
    <row r="12" customFormat="false" ht="15" hidden="false" customHeight="false" outlineLevel="0" collapsed="false">
      <c r="A12" s="11" t="s">
        <v>15</v>
      </c>
      <c r="B12" s="12" t="n">
        <v>58</v>
      </c>
      <c r="C12" s="7" t="n">
        <v>2</v>
      </c>
      <c r="D12" s="13" t="n">
        <f aca="false">IF(N(B12)&gt;0,PI()*B12^2/4,0)</f>
        <v>2642.07942166902</v>
      </c>
      <c r="E12" s="13" t="n">
        <f aca="false">D12*N(C12)</f>
        <v>5284.15884333803</v>
      </c>
      <c r="G12" s="9"/>
      <c r="H12" s="7" t="n">
        <v>500</v>
      </c>
    </row>
    <row r="13" customFormat="false" ht="15" hidden="false" customHeight="false" outlineLevel="0" collapsed="false">
      <c r="A13" s="11" t="s">
        <v>16</v>
      </c>
      <c r="B13" s="12" t="n">
        <v>38</v>
      </c>
      <c r="C13" s="7" t="n">
        <v>3</v>
      </c>
      <c r="D13" s="13" t="n">
        <f aca="false">IF(N(B13)&gt;0,PI()*B13^2/4,0)</f>
        <v>1134.11494794592</v>
      </c>
      <c r="E13" s="13" t="n">
        <f aca="false">D13*N(C13)</f>
        <v>3402.34484383775</v>
      </c>
      <c r="G13" s="9"/>
      <c r="H13" s="7" t="n">
        <v>600</v>
      </c>
    </row>
    <row r="14" customFormat="false" ht="15" hidden="false" customHeight="false" outlineLevel="0" collapsed="false">
      <c r="A14" s="11" t="s">
        <v>17</v>
      </c>
      <c r="B14" s="12" t="n">
        <v>25</v>
      </c>
      <c r="C14" s="7" t="n">
        <v>6</v>
      </c>
      <c r="D14" s="13" t="n">
        <f aca="false">IF(N(B14)&gt;0,PI()*B14^2/4,0)</f>
        <v>490.873852123405</v>
      </c>
      <c r="E14" s="13" t="n">
        <f aca="false">D14*N(C14)</f>
        <v>2945.24311274043</v>
      </c>
      <c r="G14" s="9"/>
      <c r="H14" s="7" t="n">
        <v>750</v>
      </c>
    </row>
    <row r="15" customFormat="false" ht="15" hidden="false" customHeight="false" outlineLevel="0" collapsed="false">
      <c r="A15" s="11" t="s">
        <v>18</v>
      </c>
      <c r="B15" s="12" t="n">
        <v>20</v>
      </c>
      <c r="C15" s="7" t="n">
        <v>8</v>
      </c>
      <c r="D15" s="13" t="n">
        <f aca="false">IF(N(B15)&gt;0,PI()*B15^2/4,0)</f>
        <v>314.159265358979</v>
      </c>
      <c r="E15" s="13" t="n">
        <f aca="false">D15*N(C15)</f>
        <v>2513.27412287183</v>
      </c>
      <c r="G15" s="9"/>
      <c r="H15" s="7" t="n">
        <v>900</v>
      </c>
    </row>
    <row r="16" customFormat="false" ht="15" hidden="false" customHeight="false" outlineLevel="0" collapsed="false">
      <c r="A16" s="11" t="s">
        <v>19</v>
      </c>
      <c r="B16" s="12" t="n">
        <v>13</v>
      </c>
      <c r="C16" s="7" t="n">
        <v>12</v>
      </c>
      <c r="D16" s="13" t="n">
        <f aca="false">IF(N(B16)&gt;0,PI()*B16^2/4,0)</f>
        <v>132.732289614169</v>
      </c>
      <c r="E16" s="13" t="n">
        <f aca="false">D16*N(C16)</f>
        <v>1592.78747537003</v>
      </c>
    </row>
    <row r="17" customFormat="false" ht="15" hidden="false" customHeight="false" outlineLevel="0" collapsed="false">
      <c r="A17" s="11" t="s">
        <v>20</v>
      </c>
      <c r="B17" s="12" t="n">
        <v>15</v>
      </c>
      <c r="C17" s="7" t="n">
        <v>6</v>
      </c>
      <c r="D17" s="13" t="n">
        <f aca="false">IF(N(B17)&gt;0,PI()*B17^2/4,0)</f>
        <v>176.714586764426</v>
      </c>
      <c r="E17" s="13" t="n">
        <f aca="false">D17*N(C17)</f>
        <v>1060.28752058656</v>
      </c>
      <c r="G17" s="14" t="s">
        <v>21</v>
      </c>
      <c r="H17" s="15"/>
      <c r="I17" s="15"/>
    </row>
    <row r="18" customFormat="false" ht="15" hidden="false" customHeight="false" outlineLevel="0" collapsed="false">
      <c r="A18" s="11"/>
      <c r="B18" s="12"/>
      <c r="C18" s="7"/>
      <c r="D18" s="13" t="n">
        <f aca="false">IF(N(B18)&gt;0,PI()*B18^2/4,0)</f>
        <v>0</v>
      </c>
      <c r="E18" s="13" t="n">
        <f aca="false">D18*N(C18)</f>
        <v>0</v>
      </c>
      <c r="G18" s="16" t="s">
        <v>22</v>
      </c>
      <c r="H18" s="13" t="n">
        <f aca="false">$B$5*$B$6</f>
        <v>30000</v>
      </c>
      <c r="I18" s="8" t="s">
        <v>23</v>
      </c>
    </row>
    <row r="19" customFormat="false" ht="15" hidden="false" customHeight="false" outlineLevel="0" collapsed="false">
      <c r="A19" s="11"/>
      <c r="B19" s="12"/>
      <c r="C19" s="7"/>
      <c r="D19" s="13" t="n">
        <f aca="false">IF(N(B19)&gt;0,PI()*B19^2/4,0)</f>
        <v>0</v>
      </c>
      <c r="E19" s="13" t="n">
        <f aca="false">D19*N(C19)</f>
        <v>0</v>
      </c>
      <c r="G19" s="16" t="s">
        <v>24</v>
      </c>
      <c r="H19" s="17" t="n">
        <f aca="false">IF($H$18&gt;0,$E$37/$H$18,0)</f>
        <v>0.559936530624821</v>
      </c>
      <c r="I19" s="8"/>
    </row>
    <row r="20" customFormat="false" ht="23.85" hidden="false" customHeight="false" outlineLevel="0" collapsed="false">
      <c r="A20" s="11"/>
      <c r="B20" s="12"/>
      <c r="C20" s="7"/>
      <c r="D20" s="13" t="n">
        <f aca="false">IF(N(B20)&gt;0,PI()*B20^2/4,0)</f>
        <v>0</v>
      </c>
      <c r="E20" s="13" t="n">
        <f aca="false">D20*N(C20)</f>
        <v>0</v>
      </c>
      <c r="G20" s="16" t="s">
        <v>25</v>
      </c>
      <c r="H20" s="18" t="str">
        <f aca="false">IF($E$37=0,"",IF($H$19&lt;=$B$7,"مقبول ✓","الحامل ممتلئ أكثر من المسموح"))</f>
        <v>الحامل ممتلئ أكثر من المسموح</v>
      </c>
      <c r="I20" s="8"/>
    </row>
    <row r="21" customFormat="false" ht="15" hidden="false" customHeight="false" outlineLevel="0" collapsed="false">
      <c r="A21" s="11"/>
      <c r="B21" s="12"/>
      <c r="C21" s="7"/>
      <c r="D21" s="13" t="n">
        <f aca="false">IF(N(B21)&gt;0,PI()*B21^2/4,0)</f>
        <v>0</v>
      </c>
      <c r="E21" s="13" t="n">
        <f aca="false">D21*N(C21)</f>
        <v>0</v>
      </c>
      <c r="G21" s="16" t="s">
        <v>26</v>
      </c>
      <c r="H21" s="13" t="n">
        <f aca="false">$E$37*(1+$B$8)</f>
        <v>20157.7151024936</v>
      </c>
      <c r="I21" s="8" t="s">
        <v>23</v>
      </c>
    </row>
    <row r="22" customFormat="false" ht="15" hidden="false" customHeight="false" outlineLevel="0" collapsed="false">
      <c r="A22" s="11"/>
      <c r="B22" s="12"/>
      <c r="C22" s="7"/>
      <c r="D22" s="13" t="n">
        <f aca="false">IF(N(B22)&gt;0,PI()*B22^2/4,0)</f>
        <v>0</v>
      </c>
      <c r="E22" s="13" t="n">
        <f aca="false">D22*N(C22)</f>
        <v>0</v>
      </c>
      <c r="G22" s="16" t="s">
        <v>27</v>
      </c>
      <c r="H22" s="13" t="n">
        <f aca="false">IF(AND($B$6&gt;0,$B$7&gt;0),$H$21/($B$6*$B$7),0)</f>
        <v>503.942877562339</v>
      </c>
      <c r="I22" s="8" t="s">
        <v>5</v>
      </c>
    </row>
    <row r="23" customFormat="false" ht="15" hidden="false" customHeight="false" outlineLevel="0" collapsed="false">
      <c r="A23" s="11"/>
      <c r="B23" s="12"/>
      <c r="C23" s="7"/>
      <c r="D23" s="13" t="n">
        <f aca="false">IF(N(B23)&gt;0,PI()*B23^2/4,0)</f>
        <v>0</v>
      </c>
      <c r="E23" s="13" t="n">
        <f aca="false">D23*N(C23)</f>
        <v>0</v>
      </c>
      <c r="G23" s="16" t="s">
        <v>28</v>
      </c>
      <c r="H23" s="19" t="n">
        <f aca="false">IF($H$22&lt;=0,0,IF($H$22&lt;=MIN($H$5:$H$15),MIN($H$5:$H$15),IF($H$22&gt;MAX($H$5:$H$15),"أكبر من الجدول: استخدم حاملين",INDEX($H$5:$H$15,MATCH($H$22,$H$5:$H$15,1)+IF(INDEX($H$5:$H$15,MATCH($H$22,$H$5:$H$15,1))&lt;$H$22,1,0)))))</f>
        <v>600</v>
      </c>
      <c r="I23" s="8" t="s">
        <v>5</v>
      </c>
    </row>
    <row r="24" customFormat="false" ht="15" hidden="false" customHeight="false" outlineLevel="0" collapsed="false">
      <c r="A24" s="11"/>
      <c r="B24" s="12"/>
      <c r="C24" s="7"/>
      <c r="D24" s="13" t="n">
        <f aca="false">IF(N(B24)&gt;0,PI()*B24^2/4,0)</f>
        <v>0</v>
      </c>
      <c r="E24" s="13" t="n">
        <f aca="false">D24*N(C24)</f>
        <v>0</v>
      </c>
      <c r="G24" s="16" t="s">
        <v>29</v>
      </c>
      <c r="H24" s="13" t="n">
        <f aca="false">MAX($H$18*$B$7-$E$37,0)</f>
        <v>0</v>
      </c>
      <c r="I24" s="8" t="s">
        <v>23</v>
      </c>
    </row>
    <row r="25" customFormat="false" ht="15" hidden="false" customHeight="false" outlineLevel="0" collapsed="false">
      <c r="A25" s="11"/>
      <c r="B25" s="12"/>
      <c r="C25" s="7"/>
      <c r="D25" s="13" t="n">
        <f aca="false">IF(N(B25)&gt;0,PI()*B25^2/4,0)</f>
        <v>0</v>
      </c>
      <c r="E25" s="13" t="n">
        <f aca="false">D25*N(C25)</f>
        <v>0</v>
      </c>
    </row>
    <row r="26" customFormat="false" ht="15" hidden="false" customHeight="false" outlineLevel="0" collapsed="false">
      <c r="A26" s="11"/>
      <c r="B26" s="12"/>
      <c r="C26" s="7"/>
      <c r="D26" s="13" t="n">
        <f aca="false">IF(N(B26)&gt;0,PI()*B26^2/4,0)</f>
        <v>0</v>
      </c>
      <c r="E26" s="13" t="n">
        <f aca="false">D26*N(C26)</f>
        <v>0</v>
      </c>
    </row>
    <row r="27" customFormat="false" ht="15" hidden="false" customHeight="false" outlineLevel="0" collapsed="false">
      <c r="A27" s="11"/>
      <c r="B27" s="12"/>
      <c r="C27" s="7"/>
      <c r="D27" s="13" t="n">
        <f aca="false">IF(N(B27)&gt;0,PI()*B27^2/4,0)</f>
        <v>0</v>
      </c>
      <c r="E27" s="13" t="n">
        <f aca="false">D27*N(C27)</f>
        <v>0</v>
      </c>
    </row>
    <row r="28" customFormat="false" ht="15" hidden="false" customHeight="false" outlineLevel="0" collapsed="false">
      <c r="A28" s="11"/>
      <c r="B28" s="12"/>
      <c r="C28" s="7"/>
      <c r="D28" s="13" t="n">
        <f aca="false">IF(N(B28)&gt;0,PI()*B28^2/4,0)</f>
        <v>0</v>
      </c>
      <c r="E28" s="13" t="n">
        <f aca="false">D28*N(C28)</f>
        <v>0</v>
      </c>
    </row>
    <row r="29" customFormat="false" ht="15" hidden="false" customHeight="false" outlineLevel="0" collapsed="false">
      <c r="A29" s="11"/>
      <c r="B29" s="12"/>
      <c r="C29" s="7"/>
      <c r="D29" s="13" t="n">
        <f aca="false">IF(N(B29)&gt;0,PI()*B29^2/4,0)</f>
        <v>0</v>
      </c>
      <c r="E29" s="13" t="n">
        <f aca="false">D29*N(C29)</f>
        <v>0</v>
      </c>
    </row>
    <row r="30" customFormat="false" ht="15" hidden="false" customHeight="false" outlineLevel="0" collapsed="false">
      <c r="A30" s="11"/>
      <c r="B30" s="12"/>
      <c r="C30" s="7"/>
      <c r="D30" s="13" t="n">
        <f aca="false">IF(N(B30)&gt;0,PI()*B30^2/4,0)</f>
        <v>0</v>
      </c>
      <c r="E30" s="13" t="n">
        <f aca="false">D30*N(C30)</f>
        <v>0</v>
      </c>
    </row>
    <row r="31" customFormat="false" ht="15" hidden="false" customHeight="false" outlineLevel="0" collapsed="false">
      <c r="A31" s="11"/>
      <c r="B31" s="12"/>
      <c r="C31" s="7"/>
      <c r="D31" s="13" t="n">
        <f aca="false">IF(N(B31)&gt;0,PI()*B31^2/4,0)</f>
        <v>0</v>
      </c>
      <c r="E31" s="13" t="n">
        <f aca="false">D31*N(C31)</f>
        <v>0</v>
      </c>
    </row>
    <row r="32" customFormat="false" ht="15" hidden="false" customHeight="false" outlineLevel="0" collapsed="false">
      <c r="A32" s="11"/>
      <c r="B32" s="12"/>
      <c r="C32" s="7"/>
      <c r="D32" s="13" t="n">
        <f aca="false">IF(N(B32)&gt;0,PI()*B32^2/4,0)</f>
        <v>0</v>
      </c>
      <c r="E32" s="13" t="n">
        <f aca="false">D32*N(C32)</f>
        <v>0</v>
      </c>
    </row>
    <row r="33" customFormat="false" ht="15" hidden="false" customHeight="false" outlineLevel="0" collapsed="false">
      <c r="A33" s="11"/>
      <c r="B33" s="12"/>
      <c r="C33" s="7"/>
      <c r="D33" s="13" t="n">
        <f aca="false">IF(N(B33)&gt;0,PI()*B33^2/4,0)</f>
        <v>0</v>
      </c>
      <c r="E33" s="13" t="n">
        <f aca="false">D33*N(C33)</f>
        <v>0</v>
      </c>
    </row>
    <row r="34" customFormat="false" ht="15" hidden="false" customHeight="false" outlineLevel="0" collapsed="false">
      <c r="A34" s="11"/>
      <c r="B34" s="12"/>
      <c r="C34" s="7"/>
      <c r="D34" s="13" t="n">
        <f aca="false">IF(N(B34)&gt;0,PI()*B34^2/4,0)</f>
        <v>0</v>
      </c>
      <c r="E34" s="13" t="n">
        <f aca="false">D34*N(C34)</f>
        <v>0</v>
      </c>
    </row>
    <row r="35" customFormat="false" ht="15" hidden="false" customHeight="false" outlineLevel="0" collapsed="false">
      <c r="A35" s="11"/>
      <c r="B35" s="12"/>
      <c r="C35" s="7"/>
      <c r="D35" s="13" t="n">
        <f aca="false">IF(N(B35)&gt;0,PI()*B35^2/4,0)</f>
        <v>0</v>
      </c>
      <c r="E35" s="13" t="n">
        <f aca="false">D35*N(C35)</f>
        <v>0</v>
      </c>
    </row>
    <row r="36" customFormat="false" ht="15" hidden="false" customHeight="false" outlineLevel="0" collapsed="false">
      <c r="A36" s="11"/>
      <c r="B36" s="12"/>
      <c r="C36" s="7"/>
      <c r="D36" s="13" t="n">
        <f aca="false">IF(N(B36)&gt;0,PI()*B36^2/4,0)</f>
        <v>0</v>
      </c>
      <c r="E36" s="13" t="n">
        <f aca="false">D36*N(C36)</f>
        <v>0</v>
      </c>
    </row>
    <row r="37" customFormat="false" ht="15" hidden="false" customHeight="false" outlineLevel="0" collapsed="false">
      <c r="A37" s="20" t="s">
        <v>30</v>
      </c>
      <c r="B37" s="21"/>
      <c r="C37" s="19" t="n">
        <f aca="false">SUM(C12:C36)</f>
        <v>37</v>
      </c>
      <c r="D37" s="21"/>
      <c r="E37" s="19" t="n">
        <f aca="false">SUM(E12:E36)</f>
        <v>16798.0959187446</v>
      </c>
    </row>
    <row r="39" customFormat="false" ht="15" hidden="false" customHeight="true" outlineLevel="0" collapsed="false">
      <c r="A39" s="22" t="s">
        <v>31</v>
      </c>
      <c r="B39" s="22"/>
      <c r="C39" s="22"/>
      <c r="D39" s="22"/>
      <c r="E39" s="22"/>
      <c r="F39" s="22"/>
      <c r="G39" s="22"/>
      <c r="H39" s="22"/>
      <c r="I39" s="22"/>
    </row>
    <row r="40" customFormat="false" ht="15" hidden="false" customHeight="true" outlineLevel="0" collapsed="false">
      <c r="A40" s="22" t="s">
        <v>32</v>
      </c>
      <c r="B40" s="22"/>
      <c r="C40" s="22"/>
      <c r="D40" s="22"/>
      <c r="E40" s="22"/>
      <c r="F40" s="22"/>
      <c r="G40" s="22"/>
      <c r="H40" s="22"/>
      <c r="I40" s="22"/>
    </row>
  </sheetData>
  <sheetProtection sheet="true" formatCells="false" formatColumns="false" formatRows="false" sort="false" autoFilter="false"/>
  <mergeCells count="6">
    <mergeCell ref="A1:I1"/>
    <mergeCell ref="A2:I2"/>
    <mergeCell ref="A4:C4"/>
    <mergeCell ref="A10:E10"/>
    <mergeCell ref="A39:I39"/>
    <mergeCell ref="A40:I40"/>
  </mergeCells>
  <conditionalFormatting sqref="H20">
    <cfRule type="expression" priority="2" aboveAverage="0" equalAverage="0" bottom="0" percent="0" rank="0" text="" dxfId="0">
      <formula>$H$20="الحامل ممتلئ أكثر من المسموح"</formula>
    </cfRule>
    <cfRule type="expression" priority="3" aboveAverage="0" equalAverage="0" bottom="0" percent="0" rank="0" text="" dxfId="1">
      <formula>$H$20="مقبول ✓"</formula>
    </cfRule>
  </conditionalFormatting>
  <dataValidations count="2">
    <dataValidation allowBlank="true" error="أدخل رقمًا بين 0 و 1" errorStyle="stop" errorTitle="Sheetaky" operator="between" showDropDown="false" showErrorMessage="true" showInputMessage="false" sqref="B7:B8" type="decimal">
      <formula1>0</formula1>
      <formula2>1</formula2>
    </dataValidation>
    <dataValidation allowBlank="true" error="أدخل رقمًا بين 0 و 10000" errorStyle="stop" errorTitle="Sheetaky" operator="between" showDropDown="false" showErrorMessage="true" showInputMessage="false" sqref="B12:C36" type="decimal">
      <formula1>0</formula1>
      <formula2>10000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33</v>
      </c>
      <c r="B1" s="1"/>
    </row>
    <row r="2" customFormat="false" ht="18" hidden="false" customHeight="true" outlineLevel="0" collapsed="false">
      <c r="A2" s="2" t="s">
        <v>34</v>
      </c>
      <c r="B2" s="2"/>
    </row>
    <row r="4" customFormat="false" ht="21.75" hidden="false" customHeight="true" outlineLevel="0" collapsed="false">
      <c r="A4" s="3" t="s">
        <v>35</v>
      </c>
      <c r="B4" s="3"/>
    </row>
    <row r="5" customFormat="false" ht="30" hidden="false" customHeight="true" outlineLevel="0" collapsed="false">
      <c r="A5" s="23" t="s">
        <v>36</v>
      </c>
      <c r="B5" s="23"/>
    </row>
    <row r="7" customFormat="false" ht="21.75" hidden="false" customHeight="true" outlineLevel="0" collapsed="false">
      <c r="A7" s="3" t="s">
        <v>37</v>
      </c>
      <c r="B7" s="3"/>
    </row>
    <row r="8" customFormat="false" ht="19.5" hidden="false" customHeight="true" outlineLevel="0" collapsed="false">
      <c r="A8" s="24" t="n">
        <v>1</v>
      </c>
      <c r="B8" s="25" t="s">
        <v>38</v>
      </c>
    </row>
    <row r="9" customFormat="false" ht="19.5" hidden="false" customHeight="true" outlineLevel="0" collapsed="false">
      <c r="A9" s="24" t="n">
        <v>2</v>
      </c>
      <c r="B9" s="25" t="s">
        <v>39</v>
      </c>
    </row>
    <row r="10" customFormat="false" ht="19.5" hidden="false" customHeight="true" outlineLevel="0" collapsed="false">
      <c r="A10" s="24" t="n">
        <v>3</v>
      </c>
      <c r="B10" s="25" t="s">
        <v>40</v>
      </c>
    </row>
    <row r="11" customFormat="false" ht="19.5" hidden="false" customHeight="true" outlineLevel="0" collapsed="false">
      <c r="A11" s="24" t="n">
        <v>4</v>
      </c>
      <c r="B11" s="25" t="s">
        <v>41</v>
      </c>
    </row>
    <row r="13" customFormat="false" ht="21.75" hidden="false" customHeight="true" outlineLevel="0" collapsed="false">
      <c r="A13" s="3" t="s">
        <v>42</v>
      </c>
      <c r="B13" s="3"/>
    </row>
    <row r="14" customFormat="false" ht="15" hidden="false" customHeight="false" outlineLevel="0" collapsed="false">
      <c r="A14" s="11"/>
      <c r="B14" s="25" t="s">
        <v>43</v>
      </c>
    </row>
    <row r="15" customFormat="false" ht="15" hidden="false" customHeight="false" outlineLevel="0" collapsed="false">
      <c r="A15" s="26"/>
      <c r="B15" s="25" t="s">
        <v>44</v>
      </c>
    </row>
    <row r="16" customFormat="false" ht="15" hidden="false" customHeight="false" outlineLevel="0" collapsed="false">
      <c r="A16" s="27"/>
      <c r="B16" s="25" t="s">
        <v>45</v>
      </c>
    </row>
    <row r="18" customFormat="false" ht="21.75" hidden="false" customHeight="true" outlineLevel="0" collapsed="false">
      <c r="A18" s="3" t="s">
        <v>46</v>
      </c>
      <c r="B18" s="3"/>
    </row>
    <row r="19" customFormat="false" ht="19.5" hidden="false" customHeight="true" outlineLevel="0" collapsed="false">
      <c r="A19" s="28" t="s">
        <v>47</v>
      </c>
      <c r="B19" s="29" t="s">
        <v>48</v>
      </c>
    </row>
    <row r="20" customFormat="false" ht="19.5" hidden="false" customHeight="true" outlineLevel="0" collapsed="false">
      <c r="A20" s="28" t="s">
        <v>47</v>
      </c>
      <c r="B20" s="29" t="s">
        <v>49</v>
      </c>
    </row>
    <row r="21" customFormat="false" ht="19.5" hidden="false" customHeight="true" outlineLevel="0" collapsed="false">
      <c r="A21" s="28" t="s">
        <v>47</v>
      </c>
      <c r="B21" s="29" t="s">
        <v>50</v>
      </c>
    </row>
    <row r="22" customFormat="false" ht="19.5" hidden="false" customHeight="true" outlineLevel="0" collapsed="false">
      <c r="A22" s="28" t="s">
        <v>47</v>
      </c>
      <c r="B22" s="29" t="s">
        <v>51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2026-10-22T18:52:39Z</dcterms:created>
  <dc:creator>Sheetaky.com</dc:creator>
  <dc:description/>
  <dc:language>en-US</dc:language>
  <cp:lastModifiedBy/>
  <dcterms:modified xsi:type="dcterms:W3CDTF">2026-10-22T18:52:39Z</dcterms:modified>
  <cp:revision>0</cp:revision>
  <dc:subject/>
  <dc:title>CT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