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جدوى والتعادل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6A6F78"/>
      <sz val="9"/>
    </font>
    <font>
      <name val="Calibri"/>
      <b val="1"/>
      <color rgb="0014161A"/>
      <sz val="11"/>
    </font>
    <font>
      <name val="Calibri"/>
      <b val="1"/>
      <color rgb="00FFFFFF"/>
      <sz val="10"/>
    </font>
    <font>
      <name val="Calibri"/>
      <color rgb="001F4FB5"/>
      <sz val="10"/>
    </font>
    <font>
      <name val="Calibri"/>
      <color rgb="0023262D"/>
      <sz val="10"/>
    </font>
    <font>
      <name val="Calibri"/>
      <b val="1"/>
      <color rgb="0023262D"/>
      <sz val="10"/>
    </font>
    <font>
      <name val="Calibri"/>
      <b val="1"/>
      <color rgb="006A6F78"/>
      <sz val="9"/>
    </font>
    <font>
      <name val="Calibri"/>
      <b val="1"/>
      <color rgb="0023262D"/>
      <sz val="18"/>
    </font>
    <font>
      <name val="Calibri"/>
      <b val="1"/>
      <color rgb="00FFFFFF"/>
      <sz val="9"/>
    </font>
    <font>
      <name val="Calibri"/>
      <b val="1"/>
      <color rgb="00FF6B57"/>
      <sz val="18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6B57"/>
      <sz val="10"/>
    </font>
  </fonts>
  <fills count="10">
    <fill>
      <patternFill/>
    </fill>
    <fill>
      <patternFill patternType="gray125"/>
    </fill>
    <fill>
      <patternFill patternType="solid">
        <fgColor rgb="00F4F4F2"/>
      </patternFill>
    </fill>
    <fill>
      <patternFill patternType="solid">
        <fgColor rgb="0023262D"/>
      </patternFill>
    </fill>
    <fill>
      <patternFill patternType="solid">
        <fgColor rgb="00FF6B57"/>
      </patternFill>
    </fill>
    <fill>
      <patternFill patternType="solid">
        <fgColor rgb="00E4E5E8"/>
      </patternFill>
    </fill>
    <fill>
      <patternFill patternType="solid">
        <fgColor rgb="00FFE9E4"/>
      </patternFill>
    </fill>
    <fill>
      <patternFill patternType="solid">
        <fgColor rgb="00E7ECEA"/>
      </patternFill>
    </fill>
    <fill>
      <patternFill patternType="solid">
        <fgColor rgb="00CFE8DF"/>
      </patternFill>
    </fill>
    <fill>
      <patternFill patternType="solid">
        <fgColor rgb="0014161A"/>
      </patternFill>
    </fill>
  </fills>
  <borders count="4">
    <border>
      <left/>
      <right/>
      <top/>
      <bottom/>
      <diagonal/>
    </border>
    <border>
      <left style="thin">
        <color rgb="00C9CBD0"/>
      </left>
      <right style="thin">
        <color rgb="00C9CBD0"/>
      </right>
      <top style="thin">
        <color rgb="00C9CBD0"/>
      </top>
      <bottom style="thin">
        <color rgb="00C9CBD0"/>
      </bottom>
    </border>
    <border>
      <top style="medium">
        <color rgb="00FF6B57"/>
      </top>
    </border>
    <border/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3" fillId="5" borderId="0" applyAlignment="1" pivotButton="0" quotePrefix="0" xfId="0">
      <alignment horizontal="right" vertical="center" wrapText="1" readingOrder="2"/>
    </xf>
    <xf numFmtId="0" fontId="0" fillId="5" borderId="0" pivotButton="0" quotePrefix="0" xfId="0"/>
    <xf numFmtId="0" fontId="3" fillId="5" borderId="0" applyAlignment="1" pivotButton="0" quotePrefix="0" xfId="0">
      <alignment horizontal="center" vertical="center" wrapText="1" readingOrder="2"/>
    </xf>
    <xf numFmtId="0" fontId="4" fillId="3" borderId="1" applyAlignment="1" pivotButton="0" quotePrefix="0" xfId="0">
      <alignment horizontal="center" vertical="center" wrapText="1" readingOrder="2"/>
    </xf>
    <xf numFmtId="0" fontId="8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5" fillId="6" borderId="1" applyAlignment="1" applyProtection="1" pivotButton="0" quotePrefix="0" xfId="0">
      <alignment horizontal="right" vertical="center" wrapText="1" readingOrder="2"/>
      <protection locked="0" hidden="0"/>
    </xf>
    <xf numFmtId="4" fontId="5" fillId="6" borderId="1" applyAlignment="1" applyProtection="1" pivotButton="0" quotePrefix="0" xfId="0">
      <alignment horizontal="center" vertical="center" wrapText="1" readingOrder="2"/>
      <protection locked="0" hidden="0"/>
    </xf>
    <xf numFmtId="3" fontId="5" fillId="6" borderId="1" applyAlignment="1" applyProtection="1" pivotButton="0" quotePrefix="0" xfId="0">
      <alignment horizontal="center" vertical="center" wrapText="1" readingOrder="2"/>
      <protection locked="0" hidden="0"/>
    </xf>
    <xf numFmtId="4" fontId="6" fillId="7" borderId="1" applyAlignment="1" pivotButton="0" quotePrefix="0" xfId="0">
      <alignment horizontal="center" vertical="center" wrapText="1" readingOrder="2"/>
    </xf>
    <xf numFmtId="3" fontId="9" fillId="7" borderId="3" applyAlignment="1" pivotButton="0" quotePrefix="0" xfId="0">
      <alignment horizontal="center" vertical="center" wrapText="1" readingOrder="2"/>
    </xf>
    <xf numFmtId="0" fontId="0" fillId="7" borderId="3" pivotButton="0" quotePrefix="0" xfId="0"/>
    <xf numFmtId="164" fontId="9" fillId="7" borderId="3" applyAlignment="1" pivotButton="0" quotePrefix="0" xfId="0">
      <alignment horizontal="center" vertical="center" wrapText="1" readingOrder="2"/>
    </xf>
    <xf numFmtId="0" fontId="10" fillId="9" borderId="2" applyAlignment="1" pivotButton="0" quotePrefix="0" xfId="0">
      <alignment horizontal="center" vertical="center" wrapText="1" readingOrder="2"/>
    </xf>
    <xf numFmtId="0" fontId="0" fillId="9" borderId="2" pivotButton="0" quotePrefix="0" xfId="0"/>
    <xf numFmtId="3" fontId="11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1" fontId="9" fillId="7" borderId="3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center" vertical="center" wrapText="1" readingOrder="2"/>
    </xf>
    <xf numFmtId="164" fontId="5" fillId="6" borderId="1" applyAlignment="1" applyProtection="1" pivotButton="0" quotePrefix="0" xfId="0">
      <alignment horizontal="center" vertical="center" wrapText="1" readingOrder="2"/>
      <protection locked="0" hidden="0"/>
    </xf>
    <xf numFmtId="9" fontId="5" fillId="6" borderId="1" applyAlignment="1" applyProtection="1" pivotButton="0" quotePrefix="0" xfId="0">
      <alignment horizontal="center" vertical="center" wrapText="1" readingOrder="2"/>
      <protection locked="0" hidden="0"/>
    </xf>
    <xf numFmtId="1" fontId="7" fillId="2" borderId="1" applyAlignment="1" pivotButton="0" quotePrefix="0" xfId="0">
      <alignment horizontal="center" vertical="center" wrapText="1" readingOrder="2"/>
    </xf>
    <xf numFmtId="3" fontId="6" fillId="7" borderId="1" applyAlignment="1" pivotButton="0" quotePrefix="0" xfId="0">
      <alignment horizontal="center" vertical="center" wrapText="1" readingOrder="2"/>
    </xf>
    <xf numFmtId="0" fontId="7" fillId="8" borderId="1" applyAlignment="1" pivotButton="0" quotePrefix="0" xfId="0">
      <alignment horizontal="right" vertical="center" wrapText="1" readingOrder="2"/>
    </xf>
    <xf numFmtId="3" fontId="7" fillId="8" borderId="1" applyAlignment="1" pivotButton="0" quotePrefix="0" xfId="0">
      <alignment horizontal="center" vertical="center" wrapText="1" readingOrder="2"/>
    </xf>
    <xf numFmtId="0" fontId="12" fillId="3" borderId="0" applyAlignment="1" pivotButton="0" quotePrefix="0" xfId="0">
      <alignment horizontal="center" vertical="center" wrapText="1" readingOrder="2"/>
    </xf>
    <xf numFmtId="0" fontId="13" fillId="9" borderId="0" applyAlignment="1" pivotButton="0" quotePrefix="0" xfId="0">
      <alignment horizontal="center" vertical="center" wrapText="1" readingOrder="2"/>
    </xf>
    <xf numFmtId="0" fontId="0" fillId="9" borderId="0" pivotButton="0" quotePrefix="0" xfId="0"/>
    <xf numFmtId="0" fontId="3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6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6" fillId="7" borderId="1" applyAlignment="1" pivotButton="0" quotePrefix="0" xfId="0">
      <alignment horizontal="right" vertical="center" wrapText="1" readingOrder="2"/>
    </xf>
    <xf numFmtId="0" fontId="6" fillId="3" borderId="1" applyAlignment="1" pivotButton="0" quotePrefix="0" xfId="0">
      <alignment horizontal="right" vertical="center" wrapText="1" readingOrder="2"/>
    </xf>
    <xf numFmtId="0" fontId="14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2">
    <dxf>
      <font>
        <name val="Calibri"/>
        <color rgb="009A2B1F"/>
      </font>
      <fill>
        <patternFill patternType="solid">
          <fgColor rgb="00FDE0DC"/>
        </patternFill>
      </fill>
    </dxf>
    <dxf>
      <font>
        <name val="Calibri"/>
        <color rgb="001D5E3A"/>
      </font>
      <fill>
        <patternFill patternType="solid">
          <fgColor rgb="00DDF0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الرصيد التراكمي بعد التأسيس</a:t>
            </a:r>
          </a:p>
        </rich>
      </tx>
    </title>
    <plotArea>
      <lineChart>
        <grouping val="standard"/>
        <ser>
          <idx val="0"/>
          <order val="0"/>
          <tx>
            <strRef>
              <f>'الجدوى والتعادل'!I18</f>
            </strRef>
          </tx>
          <spPr>
            <a:ln xmlns:a="http://schemas.openxmlformats.org/drawingml/2006/main" w="32000">
              <a:solidFill>
                <a:srgbClr val="FF6B5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'الجدوى والتعادل'!$G$19:$G$30</f>
            </numRef>
          </cat>
          <val>
            <numRef>
              <f>'الجدوى والتعادل'!$I$19:$I$30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30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6B57"/>
    <outlinePr summaryBelow="1" summaryRight="1"/>
    <pageSetUpPr fitToPage="1"/>
  </sheetPr>
  <dimension ref="A1:J60"/>
  <sheetViews>
    <sheetView showGridLines="0" rightToLeft="1" zoomScale="10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3" customWidth="1" min="6" max="6"/>
    <col width="30" customWidth="1" min="7" max="7"/>
    <col width="14" customWidth="1" min="8" max="8"/>
    <col width="14" customWidth="1" min="9" max="9"/>
    <col width="14" customWidth="1" min="10" max="10"/>
  </cols>
  <sheetData>
    <row r="1" ht="40" customHeight="1">
      <c r="A1" s="1" t="inlineStr">
        <is>
          <t>جدوى مشروع صغير ونقطة التعادل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20" customHeight="1">
      <c r="A3" s="4" t="inlineStr">
        <is>
          <t>تكاليف التأسيس والتشغيل ← هامش المساهمة ← التعادل ← الاسترداد في 12 شهرًا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>
      <c r="A5" s="6" t="inlineStr">
        <is>
          <t>١ — المنتجات والخدمات</t>
        </is>
      </c>
      <c r="B5" s="7" t="n"/>
      <c r="C5" s="7" t="n"/>
      <c r="D5" s="7" t="n"/>
      <c r="E5" s="7" t="n"/>
      <c r="F5" s="5" t="n"/>
      <c r="G5" s="8" t="inlineStr">
        <is>
          <t>٤ — النتائج</t>
        </is>
      </c>
      <c r="H5" s="7" t="n"/>
      <c r="I5" s="7" t="n"/>
      <c r="J5" s="7" t="n"/>
    </row>
    <row r="6" ht="18" customHeight="1">
      <c r="A6" s="9" t="inlineStr">
        <is>
          <t>المنتج</t>
        </is>
      </c>
      <c r="B6" s="9" t="inlineStr">
        <is>
          <t>سعر البيع</t>
        </is>
      </c>
      <c r="C6" s="9" t="inlineStr">
        <is>
          <t>التكلفة المتغيرة</t>
        </is>
      </c>
      <c r="D6" s="9" t="inlineStr">
        <is>
          <t>الكمية/شهر</t>
        </is>
      </c>
      <c r="E6" s="9" t="inlineStr">
        <is>
          <t>هامش الوحدة</t>
        </is>
      </c>
      <c r="F6" s="5" t="n"/>
      <c r="G6" s="10" t="inlineStr">
        <is>
          <t>إيراد الشهر</t>
        </is>
      </c>
      <c r="H6" s="11" t="n"/>
      <c r="I6" s="10" t="inlineStr">
        <is>
          <t>هامش المساهمة</t>
        </is>
      </c>
      <c r="J6" s="11" t="n"/>
    </row>
    <row r="7" ht="34" customHeight="1">
      <c r="A7" s="12" t="inlineStr">
        <is>
          <t>منتج أ</t>
        </is>
      </c>
      <c r="B7" s="13" t="n">
        <v>45</v>
      </c>
      <c r="C7" s="13" t="n">
        <v>18</v>
      </c>
      <c r="D7" s="14" t="n">
        <v>700</v>
      </c>
      <c r="E7" s="15">
        <f>IF(B7="","",B7-C7)</f>
        <v/>
      </c>
      <c r="F7" s="5" t="n"/>
      <c r="G7" s="16">
        <f>SUMPRODUCT(B7:B12,D7:D12)</f>
        <v/>
      </c>
      <c r="H7" s="17" t="n"/>
      <c r="I7" s="18">
        <f>IF(SUMPRODUCT(B7:B12,D7:D12)=0,0,SUMPRODUCT(B7:B12-C7:C12,D7:D12)/SUMPRODUCT(B7:B12,D7:D12))</f>
        <v/>
      </c>
      <c r="J7" s="17" t="n"/>
    </row>
    <row r="8">
      <c r="A8" s="12" t="inlineStr">
        <is>
          <t>منتج ب</t>
        </is>
      </c>
      <c r="B8" s="13" t="n">
        <v>80</v>
      </c>
      <c r="C8" s="13" t="n">
        <v>36</v>
      </c>
      <c r="D8" s="14" t="n">
        <v>400</v>
      </c>
      <c r="E8" s="15">
        <f>IF(B8="","",B8-C8)</f>
        <v/>
      </c>
      <c r="F8" s="5" t="n"/>
      <c r="G8" s="5" t="n"/>
      <c r="H8" s="5" t="n"/>
      <c r="I8" s="5" t="n"/>
      <c r="J8" s="5" t="n"/>
    </row>
    <row r="9" ht="18" customHeight="1">
      <c r="A9" s="12" t="inlineStr">
        <is>
          <t>منتج ج</t>
        </is>
      </c>
      <c r="B9" s="13" t="n">
        <v>120</v>
      </c>
      <c r="C9" s="13" t="n">
        <v>55</v>
      </c>
      <c r="D9" s="14" t="n">
        <v>150</v>
      </c>
      <c r="E9" s="15">
        <f>IF(B9="","",B9-C9)</f>
        <v/>
      </c>
      <c r="F9" s="5" t="n"/>
      <c r="G9" s="19" t="inlineStr">
        <is>
          <t>إيراد التعادل/شهر</t>
        </is>
      </c>
      <c r="H9" s="20" t="n"/>
      <c r="I9" s="19" t="inlineStr">
        <is>
          <t>ربح الشهر (صافي)</t>
        </is>
      </c>
      <c r="J9" s="20" t="n"/>
    </row>
    <row r="10" ht="34" customHeight="1">
      <c r="A10" s="12" t="n"/>
      <c r="B10" s="13" t="n"/>
      <c r="C10" s="13" t="n"/>
      <c r="D10" s="14" t="n"/>
      <c r="E10" s="15">
        <f>IF(B10="","",B10-C10)</f>
        <v/>
      </c>
      <c r="F10" s="5" t="n"/>
      <c r="G10" s="21">
        <f>IF(SUMPRODUCT(B7:B12-C7:C12,D7:D12)&lt;=0,0,$B$20/(SUMPRODUCT(B7:B12-C7:C12,D7:D12)/SUMPRODUCT(B7:B12,D7:D12)))</f>
        <v/>
      </c>
      <c r="H10" s="22" t="n"/>
      <c r="I10" s="21">
        <f>SUMPRODUCT(B7:B12-C7:C12,D7:D12)-$B$20</f>
        <v/>
      </c>
      <c r="J10" s="22" t="n"/>
    </row>
    <row r="11">
      <c r="A11" s="12" t="n"/>
      <c r="B11" s="13" t="n"/>
      <c r="C11" s="13" t="n"/>
      <c r="D11" s="14" t="n"/>
      <c r="E11" s="15">
        <f>IF(B11="","",B11-C11)</f>
        <v/>
      </c>
      <c r="F11" s="5" t="n"/>
      <c r="G11" s="5" t="n"/>
      <c r="H11" s="5" t="n"/>
      <c r="I11" s="5" t="n"/>
      <c r="J11" s="5" t="n"/>
    </row>
    <row r="12" ht="18" customHeight="1">
      <c r="A12" s="12" t="n"/>
      <c r="B12" s="13" t="n"/>
      <c r="C12" s="13" t="n"/>
      <c r="D12" s="14" t="n"/>
      <c r="E12" s="15">
        <f>IF(B12="","",B12-C12)</f>
        <v/>
      </c>
      <c r="F12" s="5" t="n"/>
      <c r="G12" s="10" t="inlineStr">
        <is>
          <t>هامش الأمان</t>
        </is>
      </c>
      <c r="H12" s="11" t="n"/>
      <c r="I12" s="10" t="inlineStr">
        <is>
          <t>شهر استرداد رأس المال</t>
        </is>
      </c>
      <c r="J12" s="11" t="n"/>
    </row>
    <row r="13" ht="34" customHeight="1">
      <c r="A13" s="5" t="n"/>
      <c r="B13" s="5" t="n"/>
      <c r="C13" s="5" t="n"/>
      <c r="D13" s="5" t="n"/>
      <c r="E13" s="5" t="n"/>
      <c r="F13" s="5" t="n"/>
      <c r="G13" s="18">
        <f>IF(SUMPRODUCT(B7:B12,D7:D12)=0,0,(SUMPRODUCT(B7:B12,D7:D12)-IF(SUMPRODUCT(B7:B12-C7:C12,D7:D12)&lt;=0,0,$B$20/(SUMPRODUCT(B7:B12-C7:C12,D7:D12)/SUMPRODUCT(B7:B12,D7:D12))))/SUMPRODUCT(B7:B12,D7:D12))</f>
        <v/>
      </c>
      <c r="H13" s="17" t="n"/>
      <c r="I13" s="23">
        <f>IFERROR(INDEX($G$19:$G$30,MATCH(TRUE,INDEX($I$19:$I$30&gt;=0,0),0)),"&gt; 12")</f>
        <v/>
      </c>
      <c r="J13" s="17" t="n"/>
    </row>
    <row r="14">
      <c r="A14" s="6" t="inlineStr">
        <is>
          <t>٢ — التكاليف الثابتة الشهرية</t>
        </is>
      </c>
      <c r="B14" s="7" t="n"/>
      <c r="C14" s="7" t="n"/>
      <c r="D14" s="7" t="n"/>
      <c r="E14" s="7" t="n"/>
      <c r="F14" s="5" t="n"/>
      <c r="G14" s="5" t="n"/>
      <c r="H14" s="5" t="n"/>
      <c r="I14" s="5" t="n"/>
      <c r="J14" s="5" t="n"/>
    </row>
    <row r="15">
      <c r="A15" s="12" t="inlineStr">
        <is>
          <t>إيجار</t>
        </is>
      </c>
      <c r="B15" s="14" t="n">
        <v>7000</v>
      </c>
      <c r="C15" s="5" t="n"/>
      <c r="D15" s="5" t="n"/>
      <c r="E15" s="5" t="n"/>
      <c r="F15" s="5" t="n"/>
      <c r="G15" s="8" t="inlineStr">
        <is>
          <t>٥ — توقع 12 شهرًا</t>
        </is>
      </c>
      <c r="H15" s="7" t="n"/>
      <c r="I15" s="7" t="n"/>
      <c r="J15" s="7" t="n"/>
    </row>
    <row r="16">
      <c r="A16" s="12" t="inlineStr">
        <is>
          <t>رواتب</t>
        </is>
      </c>
      <c r="B16" s="14" t="n">
        <v>15000</v>
      </c>
      <c r="C16" s="5" t="n"/>
      <c r="D16" s="5" t="n"/>
      <c r="E16" s="5" t="n"/>
      <c r="F16" s="5" t="n"/>
      <c r="G16" s="24" t="inlineStr">
        <is>
          <t>نمو المبيعات الشهري</t>
        </is>
      </c>
      <c r="H16" s="25" t="n">
        <v>0.08</v>
      </c>
      <c r="I16" s="5" t="n"/>
      <c r="J16" s="5" t="n"/>
    </row>
    <row r="17">
      <c r="A17" s="12" t="inlineStr">
        <is>
          <t>كهرباء وماء وإنترنت</t>
        </is>
      </c>
      <c r="B17" s="14" t="n">
        <v>2200</v>
      </c>
      <c r="C17" s="5" t="n"/>
      <c r="D17" s="5" t="n"/>
      <c r="E17" s="5" t="n"/>
      <c r="F17" s="5" t="n"/>
      <c r="G17" s="24" t="inlineStr">
        <is>
          <t>نسبة المبيعات في الشهر 1</t>
        </is>
      </c>
      <c r="H17" s="26" t="n">
        <v>0.7</v>
      </c>
      <c r="I17" s="5" t="n"/>
      <c r="J17" s="5" t="n"/>
    </row>
    <row r="18" ht="24" customHeight="1">
      <c r="A18" s="12" t="inlineStr">
        <is>
          <t>تسويق شهري</t>
        </is>
      </c>
      <c r="B18" s="14" t="n">
        <v>2500</v>
      </c>
      <c r="C18" s="5" t="n"/>
      <c r="D18" s="5" t="n"/>
      <c r="E18" s="5" t="n"/>
      <c r="F18" s="5" t="n"/>
      <c r="G18" s="9" t="inlineStr">
        <is>
          <t>الشهر</t>
        </is>
      </c>
      <c r="H18" s="9" t="inlineStr">
        <is>
          <t>الربح</t>
        </is>
      </c>
      <c r="I18" s="9" t="inlineStr">
        <is>
          <t>التراكمي</t>
        </is>
      </c>
      <c r="J18" s="5" t="n"/>
    </row>
    <row r="19">
      <c r="A19" s="12" t="inlineStr">
        <is>
          <t>أخرى</t>
        </is>
      </c>
      <c r="B19" s="14" t="n">
        <v>1500</v>
      </c>
      <c r="C19" s="5" t="n"/>
      <c r="D19" s="5" t="n"/>
      <c r="E19" s="5" t="n"/>
      <c r="F19" s="5" t="n"/>
      <c r="G19" s="27" t="n">
        <v>1</v>
      </c>
      <c r="H19" s="28">
        <f>MIN(1.5,$H$17*(1+$H$16)^(1-1))*SUMPRODUCT(B7:B12-C7:C12,D7:D12)-$B$20</f>
        <v/>
      </c>
      <c r="I19" s="28">
        <f>SUM($H$19:H19)-$B$28</f>
        <v/>
      </c>
      <c r="J19" s="5" t="n"/>
    </row>
    <row r="20">
      <c r="A20" s="29" t="inlineStr">
        <is>
          <t>الإجمالي الشهري</t>
        </is>
      </c>
      <c r="B20" s="30">
        <f>SUM(B15:B19)</f>
        <v/>
      </c>
      <c r="C20" s="5" t="n"/>
      <c r="D20" s="5" t="n"/>
      <c r="E20" s="5" t="n"/>
      <c r="F20" s="5" t="n"/>
      <c r="G20" s="27" t="n">
        <v>2</v>
      </c>
      <c r="H20" s="28">
        <f>MIN(1.5,$H$17*(1+$H$16)^(2-1))*SUMPRODUCT(B7:B12-C7:C12,D7:D12)-$B$20</f>
        <v/>
      </c>
      <c r="I20" s="28">
        <f>SUM($H$19:H20)-$B$28</f>
        <v/>
      </c>
      <c r="J20" s="5" t="n"/>
    </row>
    <row r="21">
      <c r="A21" s="5" t="n"/>
      <c r="B21" s="5" t="n"/>
      <c r="C21" s="5" t="n"/>
      <c r="D21" s="5" t="n"/>
      <c r="E21" s="5" t="n"/>
      <c r="F21" s="5" t="n"/>
      <c r="G21" s="27" t="n">
        <v>3</v>
      </c>
      <c r="H21" s="28">
        <f>MIN(1.5,$H$17*(1+$H$16)^(3-1))*SUMPRODUCT(B7:B12-C7:C12,D7:D12)-$B$20</f>
        <v/>
      </c>
      <c r="I21" s="28">
        <f>SUM($H$19:H21)-$B$28</f>
        <v/>
      </c>
      <c r="J21" s="5" t="n"/>
    </row>
    <row r="22">
      <c r="A22" s="6" t="inlineStr">
        <is>
          <t>٣ — تكاليف التأسيس (مرة واحدة)</t>
        </is>
      </c>
      <c r="B22" s="7" t="n"/>
      <c r="C22" s="7" t="n"/>
      <c r="D22" s="7" t="n"/>
      <c r="E22" s="7" t="n"/>
      <c r="F22" s="5" t="n"/>
      <c r="G22" s="27" t="n">
        <v>4</v>
      </c>
      <c r="H22" s="28">
        <f>MIN(1.5,$H$17*(1+$H$16)^(4-1))*SUMPRODUCT(B7:B12-C7:C12,D7:D12)-$B$20</f>
        <v/>
      </c>
      <c r="I22" s="28">
        <f>SUM($H$19:H22)-$B$28</f>
        <v/>
      </c>
      <c r="J22" s="5" t="n"/>
    </row>
    <row r="23">
      <c r="A23" s="12" t="inlineStr">
        <is>
          <t>معدات ومكائن</t>
        </is>
      </c>
      <c r="B23" s="14" t="n">
        <v>45000</v>
      </c>
      <c r="C23" s="5" t="n"/>
      <c r="D23" s="5" t="n"/>
      <c r="E23" s="5" t="n"/>
      <c r="F23" s="5" t="n"/>
      <c r="G23" s="27" t="n">
        <v>5</v>
      </c>
      <c r="H23" s="28">
        <f>MIN(1.5,$H$17*(1+$H$16)^(5-1))*SUMPRODUCT(B7:B12-C7:C12,D7:D12)-$B$20</f>
        <v/>
      </c>
      <c r="I23" s="28">
        <f>SUM($H$19:H23)-$B$28</f>
        <v/>
      </c>
      <c r="J23" s="5" t="n"/>
    </row>
    <row r="24">
      <c r="A24" s="12" t="inlineStr">
        <is>
          <t>تجهيز المحل وديكور</t>
        </is>
      </c>
      <c r="B24" s="14" t="n">
        <v>30000</v>
      </c>
      <c r="C24" s="5" t="n"/>
      <c r="D24" s="5" t="n"/>
      <c r="E24" s="5" t="n"/>
      <c r="F24" s="5" t="n"/>
      <c r="G24" s="27" t="n">
        <v>6</v>
      </c>
      <c r="H24" s="28">
        <f>MIN(1.5,$H$17*(1+$H$16)^(6-1))*SUMPRODUCT(B7:B12-C7:C12,D7:D12)-$B$20</f>
        <v/>
      </c>
      <c r="I24" s="28">
        <f>SUM($H$19:H24)-$B$28</f>
        <v/>
      </c>
      <c r="J24" s="5" t="n"/>
    </row>
    <row r="25">
      <c r="A25" s="12" t="inlineStr">
        <is>
          <t>رخص وتسجيل</t>
        </is>
      </c>
      <c r="B25" s="14" t="n">
        <v>6000</v>
      </c>
      <c r="C25" s="5" t="n"/>
      <c r="D25" s="5" t="n"/>
      <c r="E25" s="5" t="n"/>
      <c r="F25" s="5" t="n"/>
      <c r="G25" s="27" t="n">
        <v>7</v>
      </c>
      <c r="H25" s="28">
        <f>MIN(1.5,$H$17*(1+$H$16)^(7-1))*SUMPRODUCT(B7:B12-C7:C12,D7:D12)-$B$20</f>
        <v/>
      </c>
      <c r="I25" s="28">
        <f>SUM($H$19:H25)-$B$28</f>
        <v/>
      </c>
      <c r="J25" s="5" t="n"/>
    </row>
    <row r="26">
      <c r="A26" s="12" t="inlineStr">
        <is>
          <t>مخزون افتتاحي</t>
        </is>
      </c>
      <c r="B26" s="14" t="n">
        <v>25000</v>
      </c>
      <c r="C26" s="5" t="n"/>
      <c r="D26" s="5" t="n"/>
      <c r="E26" s="5" t="n"/>
      <c r="F26" s="5" t="n"/>
      <c r="G26" s="27" t="n">
        <v>8</v>
      </c>
      <c r="H26" s="28">
        <f>MIN(1.5,$H$17*(1+$H$16)^(8-1))*SUMPRODUCT(B7:B12-C7:C12,D7:D12)-$B$20</f>
        <v/>
      </c>
      <c r="I26" s="28">
        <f>SUM($H$19:H26)-$B$28</f>
        <v/>
      </c>
      <c r="J26" s="5" t="n"/>
    </row>
    <row r="27">
      <c r="A27" s="12" t="inlineStr">
        <is>
          <t>تسويق الافتتاح</t>
        </is>
      </c>
      <c r="B27" s="14" t="n">
        <v>9000</v>
      </c>
      <c r="C27" s="5" t="n"/>
      <c r="D27" s="5" t="n"/>
      <c r="E27" s="5" t="n"/>
      <c r="F27" s="5" t="n"/>
      <c r="G27" s="27" t="n">
        <v>9</v>
      </c>
      <c r="H27" s="28">
        <f>MIN(1.5,$H$17*(1+$H$16)^(9-1))*SUMPRODUCT(B7:B12-C7:C12,D7:D12)-$B$20</f>
        <v/>
      </c>
      <c r="I27" s="28">
        <f>SUM($H$19:H27)-$B$28</f>
        <v/>
      </c>
      <c r="J27" s="5" t="n"/>
    </row>
    <row r="28">
      <c r="A28" s="29" t="inlineStr">
        <is>
          <t>إجمالي التأسيس</t>
        </is>
      </c>
      <c r="B28" s="30">
        <f>SUM(B23:B27)</f>
        <v/>
      </c>
      <c r="C28" s="5" t="n"/>
      <c r="D28" s="5" t="n"/>
      <c r="E28" s="5" t="n"/>
      <c r="F28" s="5" t="n"/>
      <c r="G28" s="27" t="n">
        <v>10</v>
      </c>
      <c r="H28" s="28">
        <f>MIN(1.5,$H$17*(1+$H$16)^(10-1))*SUMPRODUCT(B7:B12-C7:C12,D7:D12)-$B$20</f>
        <v/>
      </c>
      <c r="I28" s="28">
        <f>SUM($H$19:H28)-$B$28</f>
        <v/>
      </c>
      <c r="J28" s="5" t="n"/>
    </row>
    <row r="29">
      <c r="A29" s="5" t="n"/>
      <c r="B29" s="5" t="n"/>
      <c r="C29" s="5" t="n"/>
      <c r="D29" s="5" t="n"/>
      <c r="E29" s="5" t="n"/>
      <c r="F29" s="5" t="n"/>
      <c r="G29" s="27" t="n">
        <v>11</v>
      </c>
      <c r="H29" s="28">
        <f>MIN(1.5,$H$17*(1+$H$16)^(11-1))*SUMPRODUCT(B7:B12-C7:C12,D7:D12)-$B$20</f>
        <v/>
      </c>
      <c r="I29" s="28">
        <f>SUM($H$19:H29)-$B$28</f>
        <v/>
      </c>
      <c r="J29" s="5" t="n"/>
    </row>
    <row r="30">
      <c r="A30" s="5" t="n"/>
      <c r="B30" s="5" t="n"/>
      <c r="C30" s="5" t="n"/>
      <c r="D30" s="5" t="n"/>
      <c r="E30" s="5" t="n"/>
      <c r="F30" s="5" t="n"/>
      <c r="G30" s="27" t="n">
        <v>12</v>
      </c>
      <c r="H30" s="28">
        <f>MIN(1.5,$H$17*(1+$H$16)^(12-1))*SUMPRODUCT(B7:B12-C7:C12,D7:D12)-$B$20</f>
        <v/>
      </c>
      <c r="I30" s="28">
        <f>SUM($H$19:H30)-$B$28</f>
        <v/>
      </c>
      <c r="J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4">
    <mergeCell ref="G12:H12"/>
    <mergeCell ref="A17"/>
    <mergeCell ref="I6:J6"/>
    <mergeCell ref="A19"/>
    <mergeCell ref="G7:H7"/>
    <mergeCell ref="I7:J7"/>
    <mergeCell ref="G10:H10"/>
    <mergeCell ref="A15"/>
    <mergeCell ref="G6:H6"/>
    <mergeCell ref="G13:H13"/>
    <mergeCell ref="A1:J1"/>
    <mergeCell ref="I12:J12"/>
    <mergeCell ref="A16"/>
    <mergeCell ref="A5:E5"/>
    <mergeCell ref="A14:E14"/>
    <mergeCell ref="A22:E22"/>
    <mergeCell ref="A18"/>
    <mergeCell ref="I10:J10"/>
    <mergeCell ref="A3:J3"/>
    <mergeCell ref="I13:J13"/>
    <mergeCell ref="G15:J15"/>
    <mergeCell ref="G9:H9"/>
    <mergeCell ref="G5:J5"/>
    <mergeCell ref="I9:J9"/>
  </mergeCells>
  <conditionalFormatting sqref="H19:I30">
    <cfRule type="expression" priority="1" dxfId="0">
      <formula>H19&lt;0</formula>
    </cfRule>
    <cfRule type="expression" priority="2" dxfId="1">
      <formula>H19&gt;=0</formula>
    </cfRule>
  </conditionalFormatting>
  <dataValidations count="4">
    <dataValidation sqref="B7:D12" showDropDown="0" showInputMessage="0" showErrorMessage="1" allowBlank="1" errorTitle="Sheetaky" error="أدخل رقمًا بين 0 و 1000000000.0" type="decimal" operator="between">
      <formula1>0</formula1>
      <formula2>1000000000.0</formula2>
    </dataValidation>
    <dataValidation sqref="B15:B19" showDropDown="0" showInputMessage="0" showErrorMessage="1" allowBlank="1" errorTitle="Sheetaky" error="أدخل رقمًا بين 0 و 1000000000.0" type="decimal" operator="between">
      <formula1>0</formula1>
      <formula2>1000000000.0</formula2>
    </dataValidation>
    <dataValidation sqref="B23:B27" showDropDown="0" showInputMessage="0" showErrorMessage="1" allowBlank="1" errorTitle="Sheetaky" error="أدخل رقمًا بين 0 و 10000000000.0" type="decimal" operator="between">
      <formula1>0</formula1>
      <formula2>10000000000.0</formula2>
    </dataValidation>
    <dataValidation sqref="H16:H17" showDropDown="0" showInputMessage="0" showErrorMessage="1" allowBlank="1" errorTitle="Sheetaky" error="أدخل رقمًا بين 0 و 5" type="decimal" operator="between">
      <formula1>0</formula1>
      <formula2>5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F6B57"/>
    <outlinePr summaryBelow="1" summaryRight="1"/>
    <pageSetUpPr fitToPage="1"/>
  </sheetPr>
  <dimension ref="A1:B23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1" t="inlineStr">
        <is>
          <t>دليل استخدام: جدوى مشروع صغير</t>
        </is>
      </c>
      <c r="B1" s="2" t="n"/>
    </row>
    <row r="2" ht="18" customHeight="1">
      <c r="A2" s="32" t="inlineStr">
        <is>
          <t>Sheetaky.com · شيتات إكسل جاهزة بالعربي والإنجليزي</t>
        </is>
      </c>
      <c r="B2" s="33" t="n"/>
    </row>
    <row r="4" ht="22" customHeight="1">
      <c r="A4" s="34" t="inlineStr">
        <is>
          <t>ما هذا الشيت؟</t>
        </is>
      </c>
      <c r="B4" s="35" t="n"/>
    </row>
    <row r="5" ht="30" customHeight="1">
      <c r="A5" s="36" t="inlineStr">
        <is>
          <t>يحسب هامش المساهمة ونقطة التعادل وربح الشهر وفترة استرداد رأس المال وتوقع 12 شهرًا لمشروع صغير.</t>
        </is>
      </c>
    </row>
    <row r="7" ht="22" customHeight="1">
      <c r="A7" s="34" t="inlineStr">
        <is>
          <t>خطوات الاستخدام</t>
        </is>
      </c>
      <c r="B7" s="35" t="n"/>
    </row>
    <row r="8" ht="20" customHeight="1">
      <c r="A8" s="37" t="n">
        <v>1</v>
      </c>
      <c r="B8" s="36" t="inlineStr">
        <is>
          <t>اكتب منتجاتك: السعر والتكلفة المتغيرة والكمية الشهرية.</t>
        </is>
      </c>
    </row>
    <row r="9" ht="20" customHeight="1">
      <c r="A9" s="37" t="n">
        <v>2</v>
      </c>
      <c r="B9" s="36" t="inlineStr">
        <is>
          <t>اكتب التكاليف الثابتة الشهرية وتكاليف التأسيس.</t>
        </is>
      </c>
    </row>
    <row r="10" ht="20" customHeight="1">
      <c r="A10" s="37" t="n">
        <v>3</v>
      </c>
      <c r="B10" s="36" t="inlineStr">
        <is>
          <t>اقرأ إيراد التعادل والربح والاسترداد.</t>
        </is>
      </c>
    </row>
    <row r="11" ht="20" customHeight="1">
      <c r="A11" s="37" t="n">
        <v>4</v>
      </c>
      <c r="B11" s="36" t="inlineStr">
        <is>
          <t>عدّل النمو ونسبة الشهر الأول لترى سيناريوهات مختلفة.</t>
        </is>
      </c>
    </row>
    <row r="13" ht="22" customHeight="1">
      <c r="A13" s="34" t="inlineStr">
        <is>
          <t>دليل الألوان</t>
        </is>
      </c>
      <c r="B13" s="35" t="n"/>
    </row>
    <row r="14">
      <c r="A14" s="12" t="inlineStr"/>
      <c r="B14" s="36" t="inlineStr">
        <is>
          <t>خلية إدخال: اكتب أو اختر قيمتك هنا (خط أزرق على خلفية صفراء).</t>
        </is>
      </c>
    </row>
    <row r="15">
      <c r="A15" s="38" t="inlineStr"/>
      <c r="B15" s="36" t="inlineStr">
        <is>
          <t>خلية محسوبة: معادلة تلقائية، محمية من المسح بالخطأ.</t>
        </is>
      </c>
    </row>
    <row r="16">
      <c r="A16" s="39" t="inlineStr"/>
      <c r="B16" s="36" t="inlineStr">
        <is>
          <t>عناوين الجداول والأقسام.</t>
        </is>
      </c>
    </row>
    <row r="18" ht="22" customHeight="1">
      <c r="A18" s="34" t="inlineStr">
        <is>
          <t>ملاحظات مهمة</t>
        </is>
      </c>
      <c r="B18" s="35" t="n"/>
    </row>
    <row r="19" ht="20" customHeight="1">
      <c r="A19" s="40" t="inlineStr">
        <is>
          <t>•</t>
        </is>
      </c>
      <c r="B19" s="41" t="inlineStr">
        <is>
          <t>التعادل = التكاليف الثابتة ÷ هامش المساهمة.</t>
        </is>
      </c>
    </row>
    <row r="20" ht="20" customHeight="1">
      <c r="A20" s="40" t="inlineStr">
        <is>
          <t>•</t>
        </is>
      </c>
      <c r="B20" s="41" t="inlineStr">
        <is>
          <t>توقعات مبنية على أرقامك؛ ليست ضمانًا للنتائج.</t>
        </is>
      </c>
    </row>
    <row r="21" ht="20" customHeight="1">
      <c r="A21" s="40" t="inlineStr">
        <is>
          <t>•</t>
        </is>
      </c>
      <c r="B21" s="41" t="inlineStr">
        <is>
          <t>الأوراق محمية بدون كلمة مرور لحماية المعادلات. لإلغاء الحماية: مراجعة ← إلغاء حماية الورقة.</t>
        </is>
      </c>
    </row>
    <row r="22" ht="20" customHeight="1">
      <c r="A22" s="40" t="inlineStr">
        <is>
          <t>•</t>
        </is>
      </c>
      <c r="B22" s="41" t="inlineStr">
        <is>
          <t>البيانات الموجودة مثال توضيحي، امسحها واكتب بياناتك في الخلايا الصفراء فقط.</t>
        </is>
      </c>
    </row>
    <row r="23" ht="20" customHeight="1">
      <c r="A23" s="40" t="inlineStr">
        <is>
          <t>•</t>
        </is>
      </c>
      <c r="B23" s="41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SUP</dc:title>
  <dcterms:created xmlns:dcterms="http://purl.org/dc/terms/" xmlns:xsi="http://www.w3.org/2001/XMLSchema-instance" xsi:type="dcterms:W3CDTF">2026-10-23T08:33:54Z</dcterms:created>
  <dcterms:modified xmlns:dcterms="http://purl.org/dc/terms/" xmlns:xsi="http://www.w3.org/2001/XMLSchema-instance" xsi:type="dcterms:W3CDTF">2026-10-23T08:33:54Z</dcterms:modified>
</cp:coreProperties>
</file>