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فواتير" sheetId="1" state="visible" r:id="rId3"/>
    <sheet name="دليل الاستخدام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<sst xmlns="http://schemas.openxmlformats.org/spreadsheetml/2006/main" count="78" uniqueCount="59">
  <si>
    <t xml:space="preserve">متابعة الفواتير والاشتراكات ومواعيد سدادها</t>
  </si>
  <si>
    <t xml:space="preserve">كم تدفع شهريًا وسنويًا، وما الفواتير المتأخرة أو القريبة</t>
  </si>
  <si>
    <t xml:space="preserve">الإعدادات</t>
  </si>
  <si>
    <t xml:space="preserve">الملخص حسب الفئة</t>
  </si>
  <si>
    <t xml:space="preserve">شهريًا</t>
  </si>
  <si>
    <t xml:space="preserve">سنويًا</t>
  </si>
  <si>
    <t xml:space="preserve">شهري</t>
  </si>
  <si>
    <t xml:space="preserve">تاريخ اليوم</t>
  </si>
  <si>
    <t xml:space="preserve">كهرباء وماء</t>
  </si>
  <si>
    <t xml:space="preserve">ربع سنوي</t>
  </si>
  <si>
    <t xml:space="preserve">اتصالات وإنترنت</t>
  </si>
  <si>
    <t xml:space="preserve">نصف سنوي</t>
  </si>
  <si>
    <t xml:space="preserve">القائمة</t>
  </si>
  <si>
    <t xml:space="preserve">اشتراكات رقمية</t>
  </si>
  <si>
    <t xml:space="preserve">سنوي</t>
  </si>
  <si>
    <t xml:space="preserve">الفاتورة / الاشتراك</t>
  </si>
  <si>
    <t xml:space="preserve">الفئة</t>
  </si>
  <si>
    <t xml:space="preserve">المبلغ</t>
  </si>
  <si>
    <t xml:space="preserve">التكرار</t>
  </si>
  <si>
    <t xml:space="preserve">موعد السداد القادم</t>
  </si>
  <si>
    <t xml:space="preserve">المكافئ الشهري</t>
  </si>
  <si>
    <t xml:space="preserve">التكلفة السنوية</t>
  </si>
  <si>
    <t xml:space="preserve">الأيام المتبقية</t>
  </si>
  <si>
    <t xml:space="preserve">الحالة</t>
  </si>
  <si>
    <t xml:space="preserve">تأمين</t>
  </si>
  <si>
    <t xml:space="preserve">فاتورة الكهرباء</t>
  </si>
  <si>
    <t xml:space="preserve">أقساط</t>
  </si>
  <si>
    <t xml:space="preserve">المياه</t>
  </si>
  <si>
    <t xml:space="preserve">تعليم</t>
  </si>
  <si>
    <t xml:space="preserve">إنترنت المنزل</t>
  </si>
  <si>
    <t xml:space="preserve">أخرى</t>
  </si>
  <si>
    <t xml:space="preserve">باقة الجوال</t>
  </si>
  <si>
    <t xml:space="preserve">الإجمالي</t>
  </si>
  <si>
    <t xml:space="preserve">نتفليكس</t>
  </si>
  <si>
    <t xml:space="preserve">تأمين السيارة</t>
  </si>
  <si>
    <t xml:space="preserve">متأخرة</t>
  </si>
  <si>
    <t xml:space="preserve">قسط التمويل</t>
  </si>
  <si>
    <t xml:space="preserve">خلال 7 أيام</t>
  </si>
  <si>
    <t xml:space="preserve">رسوم المدرسة</t>
  </si>
  <si>
    <t xml:space="preserve">بعد السداد، حدّث "موعد السداد القادم" إلى الموعد التالي، فتعود الحالة تلقائيًا.</t>
  </si>
  <si>
    <t xml:space="preserve">دليل استخدام: متابعة الفواتير والاشتراكات ومواعيد سدادها</t>
  </si>
  <si>
    <t xml:space="preserve">Sheetaky.com · شيتات إكسل جاهزة بالعربي والإنجليزي</t>
  </si>
  <si>
    <t xml:space="preserve">ما هذا الشيت؟</t>
  </si>
  <si>
    <t xml:space="preserve">قائمة واحدة لكل فواتيرك واشتراكاتك: المبلغ والتكرار وموعد السداد القادم. يحسب الشيت المكافئ الشهري والتكلفة السنوية لكل بند ولكل فئة، ويلوّن الفواتير المتأخرة والقريبة.</t>
  </si>
  <si>
    <t xml:space="preserve">خطوات الاستخدام</t>
  </si>
  <si>
    <t xml:space="preserve">اكتب اسم الفاتورة أو الاشتراك واختر الفئة.</t>
  </si>
  <si>
    <t xml:space="preserve">اكتب المبلغ واختر التكرار (شهري، ربع سنوي، نصف سنوي، سنوي).</t>
  </si>
  <si>
    <t xml:space="preserve">اكتب موعد السداد القادم.</t>
  </si>
  <si>
    <t xml:space="preserve">راجع الحالة والملخص: الأحمر متأخر، والأصفر خلال أسبوع.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</si>
  <si>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</si>
  <si>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</si>
  <si>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</si>
  <si>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</si>
  <si>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</si>
  <si>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</si>
  <si>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الأمثلة مؤرخة بالنسبة لتاريخ اليوم لتوضيح الألوان، فاستبدلها بتواريخك.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</si>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</sst>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.00"/>
    <numFmt numFmtId="167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1F2A24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FFF2CC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10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11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10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6" fontId="10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7" fontId="11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9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9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2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FF2CC"/>
        </patternFill>
      </fill>
    </dxf>
    <dxf>
      <font>
        <name val="Arial"/>
        <charset val="1"/>
        <family val="0"/>
        <color rgb="FF17603A"/>
      </font>
      <fill>
        <patternFill>
          <bgColor rgb="FFEEF3E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A5A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2CC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5"/>
    <col collapsed="false" customWidth="true" hidden="false" outlineLevel="0" max="3" min="3" style="0" width="12"/>
    <col collapsed="false" customWidth="true" hidden="false" outlineLevel="0" max="6" min="4" style="0" width="13"/>
    <col collapsed="false" customWidth="true" hidden="false" outlineLevel="0" max="8" min="7" style="0" width="12"/>
    <col collapsed="false" customWidth="true" hidden="false" outlineLevel="0" max="9" min="9" style="0" width="16"/>
    <col collapsed="false" customWidth="true" hidden="false" outlineLevel="0" max="10" min="10" style="0" width="3"/>
    <col collapsed="false" customWidth="true" hidden="false" outlineLevel="0" max="11" min="11" style="0" width="18"/>
    <col collapsed="false" customWidth="true" hidden="false" outlineLevel="0" max="13" min="12" style="0" width="13"/>
    <col collapsed="false" customWidth="true" hidden="true" outlineLevel="0" max="16" min="15" style="0" width="13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customFormat="false" ht="21.75" hidden="false" customHeight="true" outlineLevel="0" collapsed="false">
      <c r="A4" s="3" t="s">
        <v>2</v>
      </c>
      <c r="B4" s="3"/>
      <c r="C4" s="3"/>
      <c r="K4" s="4" t="s">
        <v>3</v>
      </c>
      <c r="L4" s="4" t="s">
        <v>4</v>
      </c>
      <c r="M4" s="4" t="s">
        <v>5</v>
      </c>
      <c r="O4" s="5" t="s">
        <v>6</v>
      </c>
      <c r="P4" s="5" t="n">
        <v>1</v>
      </c>
    </row>
    <row r="5" customFormat="false" ht="15" hidden="false" customHeight="false" outlineLevel="0" collapsed="false">
      <c r="A5" s="6" t="s">
        <v>7</v>
      </c>
      <c r="B5" s="7" t="n">
        <f aca="true">TODAY()</f>
        <v>46317</v>
      </c>
      <c r="K5" s="8" t="s">
        <v>8</v>
      </c>
      <c r="L5" s="9" t="n">
        <f aca="false">SUMIF($B$9:$B$48,K5,$F$9:$F$48)</f>
        <v>570</v>
      </c>
      <c r="M5" s="9" t="n">
        <f aca="false">L5*12</f>
        <v>6840</v>
      </c>
      <c r="O5" s="5" t="s">
        <v>9</v>
      </c>
      <c r="P5" s="5" t="n">
        <v>3</v>
      </c>
    </row>
    <row r="6" customFormat="false" ht="15" hidden="false" customHeight="false" outlineLevel="0" collapsed="false">
      <c r="K6" s="8" t="s">
        <v>10</v>
      </c>
      <c r="L6" s="9" t="n">
        <f aca="false">SUMIF($B$9:$B$48,K6,$F$9:$F$48)</f>
        <v>414</v>
      </c>
      <c r="M6" s="9" t="n">
        <f aca="false">L6*12</f>
        <v>4968</v>
      </c>
      <c r="O6" s="5" t="s">
        <v>11</v>
      </c>
      <c r="P6" s="5" t="n">
        <v>6</v>
      </c>
    </row>
    <row r="7" customFormat="false" ht="21.75" hidden="false" customHeight="true" outlineLevel="0" collapsed="false">
      <c r="A7" s="3" t="s">
        <v>12</v>
      </c>
      <c r="B7" s="3"/>
      <c r="C7" s="3"/>
      <c r="D7" s="3"/>
      <c r="E7" s="3"/>
      <c r="F7" s="3"/>
      <c r="G7" s="3"/>
      <c r="H7" s="3"/>
      <c r="I7" s="3"/>
      <c r="K7" s="8" t="s">
        <v>13</v>
      </c>
      <c r="L7" s="9" t="n">
        <f aca="false">SUMIF($B$9:$B$48,K7,$F$9:$F$48)</f>
        <v>56</v>
      </c>
      <c r="M7" s="9" t="n">
        <f aca="false">L7*12</f>
        <v>672</v>
      </c>
      <c r="O7" s="5" t="s">
        <v>14</v>
      </c>
      <c r="P7" s="5" t="n">
        <v>12</v>
      </c>
    </row>
    <row r="8" customFormat="false" ht="39.75" hidden="false" customHeight="true" outlineLevel="0" collapsed="false">
      <c r="A8" s="4" t="s">
        <v>15</v>
      </c>
      <c r="B8" s="4" t="s">
        <v>16</v>
      </c>
      <c r="C8" s="4" t="s">
        <v>17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 t="s">
        <v>23</v>
      </c>
      <c r="K8" s="8" t="s">
        <v>24</v>
      </c>
      <c r="L8" s="9" t="n">
        <f aca="false">SUMIF($B$9:$B$48,K8,$F$9:$F$48)</f>
        <v>154.166666666667</v>
      </c>
      <c r="M8" s="9" t="n">
        <f aca="false">L8*12</f>
        <v>1850</v>
      </c>
    </row>
    <row r="9" customFormat="false" ht="15" hidden="false" customHeight="false" outlineLevel="0" collapsed="false">
      <c r="A9" s="10" t="s">
        <v>25</v>
      </c>
      <c r="B9" s="11" t="s">
        <v>8</v>
      </c>
      <c r="C9" s="12" t="n">
        <v>450</v>
      </c>
      <c r="D9" s="11" t="s">
        <v>6</v>
      </c>
      <c r="E9" s="7" t="n">
        <f aca="true">TODAY()+5</f>
        <v>46322</v>
      </c>
      <c r="F9" s="9" t="n">
        <f aca="false">IF(AND(N(C9)&gt;0,IFERROR(INDEX($P$4:$P$7,MATCH(D9,$O$4:$O$7,0)),0)&gt;0),C9/IFERROR(INDEX($P$4:$P$7,MATCH(D9,$O$4:$O$7,0)),0),"")</f>
        <v>450</v>
      </c>
      <c r="G9" s="9" t="n">
        <f aca="false">IF(F9="","",F9*12)</f>
        <v>5400</v>
      </c>
      <c r="H9" s="13" t="n">
        <f aca="false">IF(ISNUMBER(E9),E9-$B$5,"")</f>
        <v>5</v>
      </c>
      <c r="I9" s="14" t="str">
        <f aca="false">IF(H9="","",IF(H9&lt;0,"متأخرة",IF(H9&lt;=7,"خلال أسبوع",IF(H9&lt;=30,"هذا الشهر","لاحقًا"))))</f>
        <v>خلال أسبوع</v>
      </c>
      <c r="K9" s="8" t="s">
        <v>26</v>
      </c>
      <c r="L9" s="9" t="n">
        <f aca="false">SUMIF($B$9:$B$48,K9,$F$9:$F$48)</f>
        <v>2400</v>
      </c>
      <c r="M9" s="9" t="n">
        <f aca="false">L9*12</f>
        <v>28800</v>
      </c>
    </row>
    <row r="10" customFormat="false" ht="15" hidden="false" customHeight="false" outlineLevel="0" collapsed="false">
      <c r="A10" s="10" t="s">
        <v>27</v>
      </c>
      <c r="B10" s="11" t="s">
        <v>8</v>
      </c>
      <c r="C10" s="12" t="n">
        <v>120</v>
      </c>
      <c r="D10" s="11" t="s">
        <v>6</v>
      </c>
      <c r="E10" s="7" t="n">
        <f aca="true">TODAY()+12</f>
        <v>46329</v>
      </c>
      <c r="F10" s="9" t="n">
        <f aca="false">IF(AND(N(C10)&gt;0,IFERROR(INDEX($P$4:$P$7,MATCH(D10,$O$4:$O$7,0)),0)&gt;0),C10/IFERROR(INDEX($P$4:$P$7,MATCH(D10,$O$4:$O$7,0)),0),"")</f>
        <v>120</v>
      </c>
      <c r="G10" s="9" t="n">
        <f aca="false">IF(F10="","",F10*12)</f>
        <v>1440</v>
      </c>
      <c r="H10" s="13" t="n">
        <f aca="false">IF(ISNUMBER(E10),E10-$B$5,"")</f>
        <v>12</v>
      </c>
      <c r="I10" s="14" t="str">
        <f aca="false">IF(H10="","",IF(H10&lt;0,"متأخرة",IF(H10&lt;=7,"خلال أسبوع",IF(H10&lt;=30,"هذا الشهر","لاحقًا"))))</f>
        <v>هذا الشهر</v>
      </c>
      <c r="K10" s="8" t="s">
        <v>28</v>
      </c>
      <c r="L10" s="9" t="n">
        <f aca="false">SUMIF($B$9:$B$48,K10,$F$9:$F$48)</f>
        <v>1500</v>
      </c>
      <c r="M10" s="9" t="n">
        <f aca="false">L10*12</f>
        <v>18000</v>
      </c>
    </row>
    <row r="11" customFormat="false" ht="15" hidden="false" customHeight="false" outlineLevel="0" collapsed="false">
      <c r="A11" s="10" t="s">
        <v>29</v>
      </c>
      <c r="B11" s="11" t="s">
        <v>10</v>
      </c>
      <c r="C11" s="12" t="n">
        <v>299</v>
      </c>
      <c r="D11" s="11" t="s">
        <v>6</v>
      </c>
      <c r="E11" s="7" t="n">
        <f aca="true">TODAY()+-3</f>
        <v>46314</v>
      </c>
      <c r="F11" s="9" t="n">
        <f aca="false">IF(AND(N(C11)&gt;0,IFERROR(INDEX($P$4:$P$7,MATCH(D11,$O$4:$O$7,0)),0)&gt;0),C11/IFERROR(INDEX($P$4:$P$7,MATCH(D11,$O$4:$O$7,0)),0),"")</f>
        <v>299</v>
      </c>
      <c r="G11" s="9" t="n">
        <f aca="false">IF(F11="","",F11*12)</f>
        <v>3588</v>
      </c>
      <c r="H11" s="13" t="n">
        <f aca="false">IF(ISNUMBER(E11),E11-$B$5,"")</f>
        <v>-3</v>
      </c>
      <c r="I11" s="14" t="str">
        <f aca="false">IF(H11="","",IF(H11&lt;0,"متأخرة",IF(H11&lt;=7,"خلال أسبوع",IF(H11&lt;=30,"هذا الشهر","لاحقًا"))))</f>
        <v>متأخرة</v>
      </c>
      <c r="K11" s="8" t="s">
        <v>30</v>
      </c>
      <c r="L11" s="9" t="n">
        <f aca="false">SUMIF($B$9:$B$48,K11,$F$9:$F$48)</f>
        <v>0</v>
      </c>
      <c r="M11" s="9" t="n">
        <f aca="false">L11*12</f>
        <v>0</v>
      </c>
    </row>
    <row r="12" customFormat="false" ht="15" hidden="false" customHeight="false" outlineLevel="0" collapsed="false">
      <c r="A12" s="10" t="s">
        <v>31</v>
      </c>
      <c r="B12" s="11" t="s">
        <v>10</v>
      </c>
      <c r="C12" s="12" t="n">
        <v>115</v>
      </c>
      <c r="D12" s="11" t="s">
        <v>6</v>
      </c>
      <c r="E12" s="7" t="n">
        <f aca="true">TODAY()+20</f>
        <v>46337</v>
      </c>
      <c r="F12" s="9" t="n">
        <f aca="false">IF(AND(N(C12)&gt;0,IFERROR(INDEX($P$4:$P$7,MATCH(D12,$O$4:$O$7,0)),0)&gt;0),C12/IFERROR(INDEX($P$4:$P$7,MATCH(D12,$O$4:$O$7,0)),0),"")</f>
        <v>115</v>
      </c>
      <c r="G12" s="9" t="n">
        <f aca="false">IF(F12="","",F12*12)</f>
        <v>1380</v>
      </c>
      <c r="H12" s="13" t="n">
        <f aca="false">IF(ISNUMBER(E12),E12-$B$5,"")</f>
        <v>20</v>
      </c>
      <c r="I12" s="14" t="str">
        <f aca="false">IF(H12="","",IF(H12&lt;0,"متأخرة",IF(H12&lt;=7,"خلال أسبوع",IF(H12&lt;=30,"هذا الشهر","لاحقًا"))))</f>
        <v>هذا الشهر</v>
      </c>
      <c r="K12" s="15" t="s">
        <v>32</v>
      </c>
      <c r="L12" s="16" t="n">
        <f aca="false">SUM(L5:L11)</f>
        <v>5094.16666666667</v>
      </c>
      <c r="M12" s="16" t="n">
        <f aca="false">SUM(M5:M11)</f>
        <v>61130</v>
      </c>
    </row>
    <row r="13" customFormat="false" ht="15" hidden="false" customHeight="false" outlineLevel="0" collapsed="false">
      <c r="A13" s="10" t="s">
        <v>33</v>
      </c>
      <c r="B13" s="11" t="s">
        <v>13</v>
      </c>
      <c r="C13" s="12" t="n">
        <v>56</v>
      </c>
      <c r="D13" s="11" t="s">
        <v>6</v>
      </c>
      <c r="E13" s="7" t="n">
        <f aca="true">TODAY()+2</f>
        <v>46319</v>
      </c>
      <c r="F13" s="9" t="n">
        <f aca="false">IF(AND(N(C13)&gt;0,IFERROR(INDEX($P$4:$P$7,MATCH(D13,$O$4:$O$7,0)),0)&gt;0),C13/IFERROR(INDEX($P$4:$P$7,MATCH(D13,$O$4:$O$7,0)),0),"")</f>
        <v>56</v>
      </c>
      <c r="G13" s="9" t="n">
        <f aca="false">IF(F13="","",F13*12)</f>
        <v>672</v>
      </c>
      <c r="H13" s="13" t="n">
        <f aca="false">IF(ISNUMBER(E13),E13-$B$5,"")</f>
        <v>2</v>
      </c>
      <c r="I13" s="14" t="str">
        <f aca="false">IF(H13="","",IF(H13&lt;0,"متأخرة",IF(H13&lt;=7,"خلال أسبوع",IF(H13&lt;=30,"هذا الشهر","لاحقًا"))))</f>
        <v>خلال أسبوع</v>
      </c>
    </row>
    <row r="14" customFormat="false" ht="15" hidden="false" customHeight="false" outlineLevel="0" collapsed="false">
      <c r="A14" s="10" t="s">
        <v>34</v>
      </c>
      <c r="B14" s="11" t="s">
        <v>24</v>
      </c>
      <c r="C14" s="12" t="n">
        <v>1850</v>
      </c>
      <c r="D14" s="11" t="s">
        <v>14</v>
      </c>
      <c r="E14" s="7" t="n">
        <f aca="true">TODAY()+45</f>
        <v>46362</v>
      </c>
      <c r="F14" s="9" t="n">
        <f aca="false">IF(AND(N(C14)&gt;0,IFERROR(INDEX($P$4:$P$7,MATCH(D14,$O$4:$O$7,0)),0)&gt;0),C14/IFERROR(INDEX($P$4:$P$7,MATCH(D14,$O$4:$O$7,0)),0),"")</f>
        <v>154.166666666667</v>
      </c>
      <c r="G14" s="9" t="n">
        <f aca="false">IF(F14="","",F14*12)</f>
        <v>1850</v>
      </c>
      <c r="H14" s="13" t="n">
        <f aca="false">IF(ISNUMBER(E14),E14-$B$5,"")</f>
        <v>45</v>
      </c>
      <c r="I14" s="14" t="str">
        <f aca="false">IF(H14="","",IF(H14&lt;0,"متأخرة",IF(H14&lt;=7,"خلال أسبوع",IF(H14&lt;=30,"هذا الشهر","لاحقًا"))))</f>
        <v>لاحقًا</v>
      </c>
      <c r="K14" s="17" t="s">
        <v>35</v>
      </c>
      <c r="L14" s="18" t="n">
        <f aca="false">COUNTIF(I9:I48,"متأخرة")</f>
        <v>1</v>
      </c>
      <c r="M14" s="9" t="n">
        <f aca="false">SUMIF(I9:I48,"متأخرة",C9:C48)</f>
        <v>299</v>
      </c>
    </row>
    <row r="15" customFormat="false" ht="15" hidden="false" customHeight="false" outlineLevel="0" collapsed="false">
      <c r="A15" s="10" t="s">
        <v>36</v>
      </c>
      <c r="B15" s="11" t="s">
        <v>26</v>
      </c>
      <c r="C15" s="12" t="n">
        <v>2400</v>
      </c>
      <c r="D15" s="11" t="s">
        <v>6</v>
      </c>
      <c r="E15" s="7" t="n">
        <f aca="true">TODAY()+9</f>
        <v>46326</v>
      </c>
      <c r="F15" s="9" t="n">
        <f aca="false">IF(AND(N(C15)&gt;0,IFERROR(INDEX($P$4:$P$7,MATCH(D15,$O$4:$O$7,0)),0)&gt;0),C15/IFERROR(INDEX($P$4:$P$7,MATCH(D15,$O$4:$O$7,0)),0),"")</f>
        <v>2400</v>
      </c>
      <c r="G15" s="9" t="n">
        <f aca="false">IF(F15="","",F15*12)</f>
        <v>28800</v>
      </c>
      <c r="H15" s="13" t="n">
        <f aca="false">IF(ISNUMBER(E15),E15-$B$5,"")</f>
        <v>9</v>
      </c>
      <c r="I15" s="14" t="str">
        <f aca="false">IF(H15="","",IF(H15&lt;0,"متأخرة",IF(H15&lt;=7,"خلال أسبوع",IF(H15&lt;=30,"هذا الشهر","لاحقًا"))))</f>
        <v>هذا الشهر</v>
      </c>
      <c r="K15" s="17" t="s">
        <v>37</v>
      </c>
      <c r="L15" s="18" t="n">
        <f aca="false">COUNTIF(I9:I48,"خلال أسبوع")</f>
        <v>2</v>
      </c>
      <c r="M15" s="9" t="n">
        <f aca="false">SUMIF(I9:I48,"خلال أسبوع",C9:C48)</f>
        <v>506</v>
      </c>
    </row>
    <row r="16" customFormat="false" ht="15" hidden="false" customHeight="false" outlineLevel="0" collapsed="false">
      <c r="A16" s="10" t="s">
        <v>38</v>
      </c>
      <c r="B16" s="11" t="s">
        <v>28</v>
      </c>
      <c r="C16" s="12" t="n">
        <v>9000</v>
      </c>
      <c r="D16" s="11" t="s">
        <v>11</v>
      </c>
      <c r="E16" s="7" t="n">
        <f aca="true">TODAY()+70</f>
        <v>46387</v>
      </c>
      <c r="F16" s="9" t="n">
        <f aca="false">IF(AND(N(C16)&gt;0,IFERROR(INDEX($P$4:$P$7,MATCH(D16,$O$4:$O$7,0)),0)&gt;0),C16/IFERROR(INDEX($P$4:$P$7,MATCH(D16,$O$4:$O$7,0)),0),"")</f>
        <v>1500</v>
      </c>
      <c r="G16" s="9" t="n">
        <f aca="false">IF(F16="","",F16*12)</f>
        <v>18000</v>
      </c>
      <c r="H16" s="13" t="n">
        <f aca="false">IF(ISNUMBER(E16),E16-$B$5,"")</f>
        <v>70</v>
      </c>
      <c r="I16" s="14" t="str">
        <f aca="false">IF(H16="","",IF(H16&lt;0,"متأخرة",IF(H16&lt;=7,"خلال أسبوع",IF(H16&lt;=30,"هذا الشهر","لاحقًا"))))</f>
        <v>لاحقًا</v>
      </c>
    </row>
    <row r="17" customFormat="false" ht="15" hidden="false" customHeight="false" outlineLevel="0" collapsed="false">
      <c r="A17" s="10"/>
      <c r="B17" s="11"/>
      <c r="C17" s="12"/>
      <c r="D17" s="11"/>
      <c r="E17" s="7"/>
      <c r="F17" s="9" t="str">
        <f aca="false">IF(AND(N(C17)&gt;0,IFERROR(INDEX($P$4:$P$7,MATCH(D17,$O$4:$O$7,0)),0)&gt;0),C17/IFERROR(INDEX($P$4:$P$7,MATCH(D17,$O$4:$O$7,0)),0),"")</f>
        <v/>
      </c>
      <c r="G17" s="9" t="str">
        <f aca="false">IF(F17="","",F17*12)</f>
        <v/>
      </c>
      <c r="H17" s="13" t="str">
        <f aca="false">IF(ISNUMBER(E17),E17-$B$5,"")</f>
        <v/>
      </c>
      <c r="I17" s="14" t="str">
        <f aca="false">IF(H17="","",IF(H17&lt;0,"متأخرة",IF(H17&lt;=7,"خلال أسبوع",IF(H17&lt;=30,"هذا الشهر","لاحقًا"))))</f>
        <v/>
      </c>
    </row>
    <row r="18" customFormat="false" ht="15" hidden="false" customHeight="false" outlineLevel="0" collapsed="false">
      <c r="A18" s="10"/>
      <c r="B18" s="11"/>
      <c r="C18" s="12"/>
      <c r="D18" s="11"/>
      <c r="E18" s="7"/>
      <c r="F18" s="9" t="str">
        <f aca="false">IF(AND(N(C18)&gt;0,IFERROR(INDEX($P$4:$P$7,MATCH(D18,$O$4:$O$7,0)),0)&gt;0),C18/IFERROR(INDEX($P$4:$P$7,MATCH(D18,$O$4:$O$7,0)),0),"")</f>
        <v/>
      </c>
      <c r="G18" s="9" t="str">
        <f aca="false">IF(F18="","",F18*12)</f>
        <v/>
      </c>
      <c r="H18" s="13" t="str">
        <f aca="false">IF(ISNUMBER(E18),E18-$B$5,"")</f>
        <v/>
      </c>
      <c r="I18" s="14" t="str">
        <f aca="false">IF(H18="","",IF(H18&lt;0,"متأخرة",IF(H18&lt;=7,"خلال أسبوع",IF(H18&lt;=30,"هذا الشهر","لاحقًا"))))</f>
        <v/>
      </c>
    </row>
    <row r="19" customFormat="false" ht="15" hidden="false" customHeight="false" outlineLevel="0" collapsed="false">
      <c r="A19" s="10"/>
      <c r="B19" s="11"/>
      <c r="C19" s="12"/>
      <c r="D19" s="11"/>
      <c r="E19" s="7"/>
      <c r="F19" s="9" t="str">
        <f aca="false">IF(AND(N(C19)&gt;0,IFERROR(INDEX($P$4:$P$7,MATCH(D19,$O$4:$O$7,0)),0)&gt;0),C19/IFERROR(INDEX($P$4:$P$7,MATCH(D19,$O$4:$O$7,0)),0),"")</f>
        <v/>
      </c>
      <c r="G19" s="9" t="str">
        <f aca="false">IF(F19="","",F19*12)</f>
        <v/>
      </c>
      <c r="H19" s="13" t="str">
        <f aca="false">IF(ISNUMBER(E19),E19-$B$5,"")</f>
        <v/>
      </c>
      <c r="I19" s="14" t="str">
        <f aca="false">IF(H19="","",IF(H19&lt;0,"متأخرة",IF(H19&lt;=7,"خلال أسبوع",IF(H19&lt;=30,"هذا الشهر","لاحقًا"))))</f>
        <v/>
      </c>
    </row>
    <row r="20" customFormat="false" ht="15" hidden="false" customHeight="false" outlineLevel="0" collapsed="false">
      <c r="A20" s="10"/>
      <c r="B20" s="11"/>
      <c r="C20" s="12"/>
      <c r="D20" s="11"/>
      <c r="E20" s="7"/>
      <c r="F20" s="9" t="str">
        <f aca="false">IF(AND(N(C20)&gt;0,IFERROR(INDEX($P$4:$P$7,MATCH(D20,$O$4:$O$7,0)),0)&gt;0),C20/IFERROR(INDEX($P$4:$P$7,MATCH(D20,$O$4:$O$7,0)),0),"")</f>
        <v/>
      </c>
      <c r="G20" s="9" t="str">
        <f aca="false">IF(F20="","",F20*12)</f>
        <v/>
      </c>
      <c r="H20" s="13" t="str">
        <f aca="false">IF(ISNUMBER(E20),E20-$B$5,"")</f>
        <v/>
      </c>
      <c r="I20" s="14" t="str">
        <f aca="false">IF(H20="","",IF(H20&lt;0,"متأخرة",IF(H20&lt;=7,"خلال أسبوع",IF(H20&lt;=30,"هذا الشهر","لاحقًا"))))</f>
        <v/>
      </c>
    </row>
    <row r="21" customFormat="false" ht="15" hidden="false" customHeight="false" outlineLevel="0" collapsed="false">
      <c r="A21" s="10"/>
      <c r="B21" s="11"/>
      <c r="C21" s="12"/>
      <c r="D21" s="11"/>
      <c r="E21" s="7"/>
      <c r="F21" s="9" t="str">
        <f aca="false">IF(AND(N(C21)&gt;0,IFERROR(INDEX($P$4:$P$7,MATCH(D21,$O$4:$O$7,0)),0)&gt;0),C21/IFERROR(INDEX($P$4:$P$7,MATCH(D21,$O$4:$O$7,0)),0),"")</f>
        <v/>
      </c>
      <c r="G21" s="9" t="str">
        <f aca="false">IF(F21="","",F21*12)</f>
        <v/>
      </c>
      <c r="H21" s="13" t="str">
        <f aca="false">IF(ISNUMBER(E21),E21-$B$5,"")</f>
        <v/>
      </c>
      <c r="I21" s="14" t="str">
        <f aca="false">IF(H21="","",IF(H21&lt;0,"متأخرة",IF(H21&lt;=7,"خلال أسبوع",IF(H21&lt;=30,"هذا الشهر","لاحقًا"))))</f>
        <v/>
      </c>
    </row>
    <row r="22" customFormat="false" ht="15" hidden="false" customHeight="false" outlineLevel="0" collapsed="false">
      <c r="A22" s="10"/>
      <c r="B22" s="11"/>
      <c r="C22" s="12"/>
      <c r="D22" s="11"/>
      <c r="E22" s="7"/>
      <c r="F22" s="9" t="str">
        <f aca="false">IF(AND(N(C22)&gt;0,IFERROR(INDEX($P$4:$P$7,MATCH(D22,$O$4:$O$7,0)),0)&gt;0),C22/IFERROR(INDEX($P$4:$P$7,MATCH(D22,$O$4:$O$7,0)),0),"")</f>
        <v/>
      </c>
      <c r="G22" s="9" t="str">
        <f aca="false">IF(F22="","",F22*12)</f>
        <v/>
      </c>
      <c r="H22" s="13" t="str">
        <f aca="false">IF(ISNUMBER(E22),E22-$B$5,"")</f>
        <v/>
      </c>
      <c r="I22" s="14" t="str">
        <f aca="false">IF(H22="","",IF(H22&lt;0,"متأخرة",IF(H22&lt;=7,"خلال أسبوع",IF(H22&lt;=30,"هذا الشهر","لاحقًا"))))</f>
        <v/>
      </c>
    </row>
    <row r="23" customFormat="false" ht="15" hidden="false" customHeight="false" outlineLevel="0" collapsed="false">
      <c r="A23" s="10"/>
      <c r="B23" s="11"/>
      <c r="C23" s="12"/>
      <c r="D23" s="11"/>
      <c r="E23" s="7"/>
      <c r="F23" s="9" t="str">
        <f aca="false">IF(AND(N(C23)&gt;0,IFERROR(INDEX($P$4:$P$7,MATCH(D23,$O$4:$O$7,0)),0)&gt;0),C23/IFERROR(INDEX($P$4:$P$7,MATCH(D23,$O$4:$O$7,0)),0),"")</f>
        <v/>
      </c>
      <c r="G23" s="9" t="str">
        <f aca="false">IF(F23="","",F23*12)</f>
        <v/>
      </c>
      <c r="H23" s="13" t="str">
        <f aca="false">IF(ISNUMBER(E23),E23-$B$5,"")</f>
        <v/>
      </c>
      <c r="I23" s="14" t="str">
        <f aca="false">IF(H23="","",IF(H23&lt;0,"متأخرة",IF(H23&lt;=7,"خلال أسبوع",IF(H23&lt;=30,"هذا الشهر","لاحقًا"))))</f>
        <v/>
      </c>
    </row>
    <row r="24" customFormat="false" ht="15" hidden="false" customHeight="false" outlineLevel="0" collapsed="false">
      <c r="A24" s="10"/>
      <c r="B24" s="11"/>
      <c r="C24" s="12"/>
      <c r="D24" s="11"/>
      <c r="E24" s="7"/>
      <c r="F24" s="9" t="str">
        <f aca="false">IF(AND(N(C24)&gt;0,IFERROR(INDEX($P$4:$P$7,MATCH(D24,$O$4:$O$7,0)),0)&gt;0),C24/IFERROR(INDEX($P$4:$P$7,MATCH(D24,$O$4:$O$7,0)),0),"")</f>
        <v/>
      </c>
      <c r="G24" s="9" t="str">
        <f aca="false">IF(F24="","",F24*12)</f>
        <v/>
      </c>
      <c r="H24" s="13" t="str">
        <f aca="false">IF(ISNUMBER(E24),E24-$B$5,"")</f>
        <v/>
      </c>
      <c r="I24" s="14" t="str">
        <f aca="false">IF(H24="","",IF(H24&lt;0,"متأخرة",IF(H24&lt;=7,"خلال أسبوع",IF(H24&lt;=30,"هذا الشهر","لاحقًا"))))</f>
        <v/>
      </c>
    </row>
    <row r="25" customFormat="false" ht="15" hidden="false" customHeight="false" outlineLevel="0" collapsed="false">
      <c r="A25" s="10"/>
      <c r="B25" s="11"/>
      <c r="C25" s="12"/>
      <c r="D25" s="11"/>
      <c r="E25" s="7"/>
      <c r="F25" s="9" t="str">
        <f aca="false">IF(AND(N(C25)&gt;0,IFERROR(INDEX($P$4:$P$7,MATCH(D25,$O$4:$O$7,0)),0)&gt;0),C25/IFERROR(INDEX($P$4:$P$7,MATCH(D25,$O$4:$O$7,0)),0),"")</f>
        <v/>
      </c>
      <c r="G25" s="9" t="str">
        <f aca="false">IF(F25="","",F25*12)</f>
        <v/>
      </c>
      <c r="H25" s="13" t="str">
        <f aca="false">IF(ISNUMBER(E25),E25-$B$5,"")</f>
        <v/>
      </c>
      <c r="I25" s="14" t="str">
        <f aca="false">IF(H25="","",IF(H25&lt;0,"متأخرة",IF(H25&lt;=7,"خلال أسبوع",IF(H25&lt;=30,"هذا الشهر","لاحقًا"))))</f>
        <v/>
      </c>
    </row>
    <row r="26" customFormat="false" ht="15" hidden="false" customHeight="false" outlineLevel="0" collapsed="false">
      <c r="A26" s="10"/>
      <c r="B26" s="11"/>
      <c r="C26" s="12"/>
      <c r="D26" s="11"/>
      <c r="E26" s="7"/>
      <c r="F26" s="9" t="str">
        <f aca="false">IF(AND(N(C26)&gt;0,IFERROR(INDEX($P$4:$P$7,MATCH(D26,$O$4:$O$7,0)),0)&gt;0),C26/IFERROR(INDEX($P$4:$P$7,MATCH(D26,$O$4:$O$7,0)),0),"")</f>
        <v/>
      </c>
      <c r="G26" s="9" t="str">
        <f aca="false">IF(F26="","",F26*12)</f>
        <v/>
      </c>
      <c r="H26" s="13" t="str">
        <f aca="false">IF(ISNUMBER(E26),E26-$B$5,"")</f>
        <v/>
      </c>
      <c r="I26" s="14" t="str">
        <f aca="false">IF(H26="","",IF(H26&lt;0,"متأخرة",IF(H26&lt;=7,"خلال أسبوع",IF(H26&lt;=30,"هذا الشهر","لاحقًا"))))</f>
        <v/>
      </c>
    </row>
    <row r="27" customFormat="false" ht="15" hidden="false" customHeight="false" outlineLevel="0" collapsed="false">
      <c r="A27" s="10"/>
      <c r="B27" s="11"/>
      <c r="C27" s="12"/>
      <c r="D27" s="11"/>
      <c r="E27" s="7"/>
      <c r="F27" s="9" t="str">
        <f aca="false">IF(AND(N(C27)&gt;0,IFERROR(INDEX($P$4:$P$7,MATCH(D27,$O$4:$O$7,0)),0)&gt;0),C27/IFERROR(INDEX($P$4:$P$7,MATCH(D27,$O$4:$O$7,0)),0),"")</f>
        <v/>
      </c>
      <c r="G27" s="9" t="str">
        <f aca="false">IF(F27="","",F27*12)</f>
        <v/>
      </c>
      <c r="H27" s="13" t="str">
        <f aca="false">IF(ISNUMBER(E27),E27-$B$5,"")</f>
        <v/>
      </c>
      <c r="I27" s="14" t="str">
        <f aca="false">IF(H27="","",IF(H27&lt;0,"متأخرة",IF(H27&lt;=7,"خلال أسبوع",IF(H27&lt;=30,"هذا الشهر","لاحقًا"))))</f>
        <v/>
      </c>
    </row>
    <row r="28" customFormat="false" ht="15" hidden="false" customHeight="false" outlineLevel="0" collapsed="false">
      <c r="A28" s="10"/>
      <c r="B28" s="11"/>
      <c r="C28" s="12"/>
      <c r="D28" s="11"/>
      <c r="E28" s="7"/>
      <c r="F28" s="9" t="str">
        <f aca="false">IF(AND(N(C28)&gt;0,IFERROR(INDEX($P$4:$P$7,MATCH(D28,$O$4:$O$7,0)),0)&gt;0),C28/IFERROR(INDEX($P$4:$P$7,MATCH(D28,$O$4:$O$7,0)),0),"")</f>
        <v/>
      </c>
      <c r="G28" s="9" t="str">
        <f aca="false">IF(F28="","",F28*12)</f>
        <v/>
      </c>
      <c r="H28" s="13" t="str">
        <f aca="false">IF(ISNUMBER(E28),E28-$B$5,"")</f>
        <v/>
      </c>
      <c r="I28" s="14" t="str">
        <f aca="false">IF(H28="","",IF(H28&lt;0,"متأخرة",IF(H28&lt;=7,"خلال أسبوع",IF(H28&lt;=30,"هذا الشهر","لاحقًا"))))</f>
        <v/>
      </c>
    </row>
    <row r="29" customFormat="false" ht="15" hidden="false" customHeight="false" outlineLevel="0" collapsed="false">
      <c r="A29" s="10"/>
      <c r="B29" s="11"/>
      <c r="C29" s="12"/>
      <c r="D29" s="11"/>
      <c r="E29" s="7"/>
      <c r="F29" s="9" t="str">
        <f aca="false">IF(AND(N(C29)&gt;0,IFERROR(INDEX($P$4:$P$7,MATCH(D29,$O$4:$O$7,0)),0)&gt;0),C29/IFERROR(INDEX($P$4:$P$7,MATCH(D29,$O$4:$O$7,0)),0),"")</f>
        <v/>
      </c>
      <c r="G29" s="9" t="str">
        <f aca="false">IF(F29="","",F29*12)</f>
        <v/>
      </c>
      <c r="H29" s="13" t="str">
        <f aca="false">IF(ISNUMBER(E29),E29-$B$5,"")</f>
        <v/>
      </c>
      <c r="I29" s="14" t="str">
        <f aca="false">IF(H29="","",IF(H29&lt;0,"متأخرة",IF(H29&lt;=7,"خلال أسبوع",IF(H29&lt;=30,"هذا الشهر","لاحقًا"))))</f>
        <v/>
      </c>
    </row>
    <row r="30" customFormat="false" ht="15" hidden="false" customHeight="false" outlineLevel="0" collapsed="false">
      <c r="A30" s="10"/>
      <c r="B30" s="11"/>
      <c r="C30" s="12"/>
      <c r="D30" s="11"/>
      <c r="E30" s="7"/>
      <c r="F30" s="9" t="str">
        <f aca="false">IF(AND(N(C30)&gt;0,IFERROR(INDEX($P$4:$P$7,MATCH(D30,$O$4:$O$7,0)),0)&gt;0),C30/IFERROR(INDEX($P$4:$P$7,MATCH(D30,$O$4:$O$7,0)),0),"")</f>
        <v/>
      </c>
      <c r="G30" s="9" t="str">
        <f aca="false">IF(F30="","",F30*12)</f>
        <v/>
      </c>
      <c r="H30" s="13" t="str">
        <f aca="false">IF(ISNUMBER(E30),E30-$B$5,"")</f>
        <v/>
      </c>
      <c r="I30" s="14" t="str">
        <f aca="false">IF(H30="","",IF(H30&lt;0,"متأخرة",IF(H30&lt;=7,"خلال أسبوع",IF(H30&lt;=30,"هذا الشهر","لاحقًا"))))</f>
        <v/>
      </c>
    </row>
    <row r="31" customFormat="false" ht="15" hidden="false" customHeight="false" outlineLevel="0" collapsed="false">
      <c r="A31" s="10"/>
      <c r="B31" s="11"/>
      <c r="C31" s="12"/>
      <c r="D31" s="11"/>
      <c r="E31" s="7"/>
      <c r="F31" s="9" t="str">
        <f aca="false">IF(AND(N(C31)&gt;0,IFERROR(INDEX($P$4:$P$7,MATCH(D31,$O$4:$O$7,0)),0)&gt;0),C31/IFERROR(INDEX($P$4:$P$7,MATCH(D31,$O$4:$O$7,0)),0),"")</f>
        <v/>
      </c>
      <c r="G31" s="9" t="str">
        <f aca="false">IF(F31="","",F31*12)</f>
        <v/>
      </c>
      <c r="H31" s="13" t="str">
        <f aca="false">IF(ISNUMBER(E31),E31-$B$5,"")</f>
        <v/>
      </c>
      <c r="I31" s="14" t="str">
        <f aca="false">IF(H31="","",IF(H31&lt;0,"متأخرة",IF(H31&lt;=7,"خلال أسبوع",IF(H31&lt;=30,"هذا الشهر","لاحقًا"))))</f>
        <v/>
      </c>
    </row>
    <row r="32" customFormat="false" ht="15" hidden="false" customHeight="false" outlineLevel="0" collapsed="false">
      <c r="A32" s="10"/>
      <c r="B32" s="11"/>
      <c r="C32" s="12"/>
      <c r="D32" s="11"/>
      <c r="E32" s="7"/>
      <c r="F32" s="9" t="str">
        <f aca="false">IF(AND(N(C32)&gt;0,IFERROR(INDEX($P$4:$P$7,MATCH(D32,$O$4:$O$7,0)),0)&gt;0),C32/IFERROR(INDEX($P$4:$P$7,MATCH(D32,$O$4:$O$7,0)),0),"")</f>
        <v/>
      </c>
      <c r="G32" s="9" t="str">
        <f aca="false">IF(F32="","",F32*12)</f>
        <v/>
      </c>
      <c r="H32" s="13" t="str">
        <f aca="false">IF(ISNUMBER(E32),E32-$B$5,"")</f>
        <v/>
      </c>
      <c r="I32" s="14" t="str">
        <f aca="false">IF(H32="","",IF(H32&lt;0,"متأخرة",IF(H32&lt;=7,"خلال أسبوع",IF(H32&lt;=30,"هذا الشهر","لاحقًا"))))</f>
        <v/>
      </c>
    </row>
    <row r="33" customFormat="false" ht="15" hidden="false" customHeight="false" outlineLevel="0" collapsed="false">
      <c r="A33" s="10"/>
      <c r="B33" s="11"/>
      <c r="C33" s="12"/>
      <c r="D33" s="11"/>
      <c r="E33" s="7"/>
      <c r="F33" s="9" t="str">
        <f aca="false">IF(AND(N(C33)&gt;0,IFERROR(INDEX($P$4:$P$7,MATCH(D33,$O$4:$O$7,0)),0)&gt;0),C33/IFERROR(INDEX($P$4:$P$7,MATCH(D33,$O$4:$O$7,0)),0),"")</f>
        <v/>
      </c>
      <c r="G33" s="9" t="str">
        <f aca="false">IF(F33="","",F33*12)</f>
        <v/>
      </c>
      <c r="H33" s="13" t="str">
        <f aca="false">IF(ISNUMBER(E33),E33-$B$5,"")</f>
        <v/>
      </c>
      <c r="I33" s="14" t="str">
        <f aca="false">IF(H33="","",IF(H33&lt;0,"متأخرة",IF(H33&lt;=7,"خلال أسبوع",IF(H33&lt;=30,"هذا الشهر","لاحقًا"))))</f>
        <v/>
      </c>
    </row>
    <row r="34" customFormat="false" ht="15" hidden="false" customHeight="false" outlineLevel="0" collapsed="false">
      <c r="A34" s="10"/>
      <c r="B34" s="11"/>
      <c r="C34" s="12"/>
      <c r="D34" s="11"/>
      <c r="E34" s="7"/>
      <c r="F34" s="9" t="str">
        <f aca="false">IF(AND(N(C34)&gt;0,IFERROR(INDEX($P$4:$P$7,MATCH(D34,$O$4:$O$7,0)),0)&gt;0),C34/IFERROR(INDEX($P$4:$P$7,MATCH(D34,$O$4:$O$7,0)),0),"")</f>
        <v/>
      </c>
      <c r="G34" s="9" t="str">
        <f aca="false">IF(F34="","",F34*12)</f>
        <v/>
      </c>
      <c r="H34" s="13" t="str">
        <f aca="false">IF(ISNUMBER(E34),E34-$B$5,"")</f>
        <v/>
      </c>
      <c r="I34" s="14" t="str">
        <f aca="false">IF(H34="","",IF(H34&lt;0,"متأخرة",IF(H34&lt;=7,"خلال أسبوع",IF(H34&lt;=30,"هذا الشهر","لاحقًا"))))</f>
        <v/>
      </c>
    </row>
    <row r="35" customFormat="false" ht="15" hidden="false" customHeight="false" outlineLevel="0" collapsed="false">
      <c r="A35" s="10"/>
      <c r="B35" s="11"/>
      <c r="C35" s="12"/>
      <c r="D35" s="11"/>
      <c r="E35" s="7"/>
      <c r="F35" s="9" t="str">
        <f aca="false">IF(AND(N(C35)&gt;0,IFERROR(INDEX($P$4:$P$7,MATCH(D35,$O$4:$O$7,0)),0)&gt;0),C35/IFERROR(INDEX($P$4:$P$7,MATCH(D35,$O$4:$O$7,0)),0),"")</f>
        <v/>
      </c>
      <c r="G35" s="9" t="str">
        <f aca="false">IF(F35="","",F35*12)</f>
        <v/>
      </c>
      <c r="H35" s="13" t="str">
        <f aca="false">IF(ISNUMBER(E35),E35-$B$5,"")</f>
        <v/>
      </c>
      <c r="I35" s="14" t="str">
        <f aca="false">IF(H35="","",IF(H35&lt;0,"متأخرة",IF(H35&lt;=7,"خلال أسبوع",IF(H35&lt;=30,"هذا الشهر","لاحقًا"))))</f>
        <v/>
      </c>
    </row>
    <row r="36" customFormat="false" ht="15" hidden="false" customHeight="false" outlineLevel="0" collapsed="false">
      <c r="A36" s="10"/>
      <c r="B36" s="11"/>
      <c r="C36" s="12"/>
      <c r="D36" s="11"/>
      <c r="E36" s="7"/>
      <c r="F36" s="9" t="str">
        <f aca="false">IF(AND(N(C36)&gt;0,IFERROR(INDEX($P$4:$P$7,MATCH(D36,$O$4:$O$7,0)),0)&gt;0),C36/IFERROR(INDEX($P$4:$P$7,MATCH(D36,$O$4:$O$7,0)),0),"")</f>
        <v/>
      </c>
      <c r="G36" s="9" t="str">
        <f aca="false">IF(F36="","",F36*12)</f>
        <v/>
      </c>
      <c r="H36" s="13" t="str">
        <f aca="false">IF(ISNUMBER(E36),E36-$B$5,"")</f>
        <v/>
      </c>
      <c r="I36" s="14" t="str">
        <f aca="false">IF(H36="","",IF(H36&lt;0,"متأخرة",IF(H36&lt;=7,"خلال أسبوع",IF(H36&lt;=30,"هذا الشهر","لاحقًا"))))</f>
        <v/>
      </c>
    </row>
    <row r="37" customFormat="false" ht="15" hidden="false" customHeight="false" outlineLevel="0" collapsed="false">
      <c r="A37" s="10"/>
      <c r="B37" s="11"/>
      <c r="C37" s="12"/>
      <c r="D37" s="11"/>
      <c r="E37" s="7"/>
      <c r="F37" s="9" t="str">
        <f aca="false">IF(AND(N(C37)&gt;0,IFERROR(INDEX($P$4:$P$7,MATCH(D37,$O$4:$O$7,0)),0)&gt;0),C37/IFERROR(INDEX($P$4:$P$7,MATCH(D37,$O$4:$O$7,0)),0),"")</f>
        <v/>
      </c>
      <c r="G37" s="9" t="str">
        <f aca="false">IF(F37="","",F37*12)</f>
        <v/>
      </c>
      <c r="H37" s="13" t="str">
        <f aca="false">IF(ISNUMBER(E37),E37-$B$5,"")</f>
        <v/>
      </c>
      <c r="I37" s="14" t="str">
        <f aca="false">IF(H37="","",IF(H37&lt;0,"متأخرة",IF(H37&lt;=7,"خلال أسبوع",IF(H37&lt;=30,"هذا الشهر","لاحقًا"))))</f>
        <v/>
      </c>
    </row>
    <row r="38" customFormat="false" ht="15" hidden="false" customHeight="false" outlineLevel="0" collapsed="false">
      <c r="A38" s="10"/>
      <c r="B38" s="11"/>
      <c r="C38" s="12"/>
      <c r="D38" s="11"/>
      <c r="E38" s="7"/>
      <c r="F38" s="9" t="str">
        <f aca="false">IF(AND(N(C38)&gt;0,IFERROR(INDEX($P$4:$P$7,MATCH(D38,$O$4:$O$7,0)),0)&gt;0),C38/IFERROR(INDEX($P$4:$P$7,MATCH(D38,$O$4:$O$7,0)),0),"")</f>
        <v/>
      </c>
      <c r="G38" s="9" t="str">
        <f aca="false">IF(F38="","",F38*12)</f>
        <v/>
      </c>
      <c r="H38" s="13" t="str">
        <f aca="false">IF(ISNUMBER(E38),E38-$B$5,"")</f>
        <v/>
      </c>
      <c r="I38" s="14" t="str">
        <f aca="false">IF(H38="","",IF(H38&lt;0,"متأخرة",IF(H38&lt;=7,"خلال أسبوع",IF(H38&lt;=30,"هذا الشهر","لاحقًا"))))</f>
        <v/>
      </c>
    </row>
    <row r="39" customFormat="false" ht="15" hidden="false" customHeight="false" outlineLevel="0" collapsed="false">
      <c r="A39" s="10"/>
      <c r="B39" s="11"/>
      <c r="C39" s="12"/>
      <c r="D39" s="11"/>
      <c r="E39" s="7"/>
      <c r="F39" s="9" t="str">
        <f aca="false">IF(AND(N(C39)&gt;0,IFERROR(INDEX($P$4:$P$7,MATCH(D39,$O$4:$O$7,0)),0)&gt;0),C39/IFERROR(INDEX($P$4:$P$7,MATCH(D39,$O$4:$O$7,0)),0),"")</f>
        <v/>
      </c>
      <c r="G39" s="9" t="str">
        <f aca="false">IF(F39="","",F39*12)</f>
        <v/>
      </c>
      <c r="H39" s="13" t="str">
        <f aca="false">IF(ISNUMBER(E39),E39-$B$5,"")</f>
        <v/>
      </c>
      <c r="I39" s="14" t="str">
        <f aca="false">IF(H39="","",IF(H39&lt;0,"متأخرة",IF(H39&lt;=7,"خلال أسبوع",IF(H39&lt;=30,"هذا الشهر","لاحقًا"))))</f>
        <v/>
      </c>
    </row>
    <row r="40" customFormat="false" ht="15" hidden="false" customHeight="false" outlineLevel="0" collapsed="false">
      <c r="A40" s="10"/>
      <c r="B40" s="11"/>
      <c r="C40" s="12"/>
      <c r="D40" s="11"/>
      <c r="E40" s="7"/>
      <c r="F40" s="9" t="str">
        <f aca="false">IF(AND(N(C40)&gt;0,IFERROR(INDEX($P$4:$P$7,MATCH(D40,$O$4:$O$7,0)),0)&gt;0),C40/IFERROR(INDEX($P$4:$P$7,MATCH(D40,$O$4:$O$7,0)),0),"")</f>
        <v/>
      </c>
      <c r="G40" s="9" t="str">
        <f aca="false">IF(F40="","",F40*12)</f>
        <v/>
      </c>
      <c r="H40" s="13" t="str">
        <f aca="false">IF(ISNUMBER(E40),E40-$B$5,"")</f>
        <v/>
      </c>
      <c r="I40" s="14" t="str">
        <f aca="false">IF(H40="","",IF(H40&lt;0,"متأخرة",IF(H40&lt;=7,"خلال أسبوع",IF(H40&lt;=30,"هذا الشهر","لاحقًا"))))</f>
        <v/>
      </c>
    </row>
    <row r="41" customFormat="false" ht="15" hidden="false" customHeight="false" outlineLevel="0" collapsed="false">
      <c r="A41" s="10"/>
      <c r="B41" s="11"/>
      <c r="C41" s="12"/>
      <c r="D41" s="11"/>
      <c r="E41" s="7"/>
      <c r="F41" s="9" t="str">
        <f aca="false">IF(AND(N(C41)&gt;0,IFERROR(INDEX($P$4:$P$7,MATCH(D41,$O$4:$O$7,0)),0)&gt;0),C41/IFERROR(INDEX($P$4:$P$7,MATCH(D41,$O$4:$O$7,0)),0),"")</f>
        <v/>
      </c>
      <c r="G41" s="9" t="str">
        <f aca="false">IF(F41="","",F41*12)</f>
        <v/>
      </c>
      <c r="H41" s="13" t="str">
        <f aca="false">IF(ISNUMBER(E41),E41-$B$5,"")</f>
        <v/>
      </c>
      <c r="I41" s="14" t="str">
        <f aca="false">IF(H41="","",IF(H41&lt;0,"متأخرة",IF(H41&lt;=7,"خلال أسبوع",IF(H41&lt;=30,"هذا الشهر","لاحقًا"))))</f>
        <v/>
      </c>
    </row>
    <row r="42" customFormat="false" ht="15" hidden="false" customHeight="false" outlineLevel="0" collapsed="false">
      <c r="A42" s="10"/>
      <c r="B42" s="11"/>
      <c r="C42" s="12"/>
      <c r="D42" s="11"/>
      <c r="E42" s="7"/>
      <c r="F42" s="9" t="str">
        <f aca="false">IF(AND(N(C42)&gt;0,IFERROR(INDEX($P$4:$P$7,MATCH(D42,$O$4:$O$7,0)),0)&gt;0),C42/IFERROR(INDEX($P$4:$P$7,MATCH(D42,$O$4:$O$7,0)),0),"")</f>
        <v/>
      </c>
      <c r="G42" s="9" t="str">
        <f aca="false">IF(F42="","",F42*12)</f>
        <v/>
      </c>
      <c r="H42" s="13" t="str">
        <f aca="false">IF(ISNUMBER(E42),E42-$B$5,"")</f>
        <v/>
      </c>
      <c r="I42" s="14" t="str">
        <f aca="false">IF(H42="","",IF(H42&lt;0,"متأخرة",IF(H42&lt;=7,"خلال أسبوع",IF(H42&lt;=30,"هذا الشهر","لاحقًا"))))</f>
        <v/>
      </c>
    </row>
    <row r="43" customFormat="false" ht="15" hidden="false" customHeight="false" outlineLevel="0" collapsed="false">
      <c r="A43" s="10"/>
      <c r="B43" s="11"/>
      <c r="C43" s="12"/>
      <c r="D43" s="11"/>
      <c r="E43" s="7"/>
      <c r="F43" s="9" t="str">
        <f aca="false">IF(AND(N(C43)&gt;0,IFERROR(INDEX($P$4:$P$7,MATCH(D43,$O$4:$O$7,0)),0)&gt;0),C43/IFERROR(INDEX($P$4:$P$7,MATCH(D43,$O$4:$O$7,0)),0),"")</f>
        <v/>
      </c>
      <c r="G43" s="9" t="str">
        <f aca="false">IF(F43="","",F43*12)</f>
        <v/>
      </c>
      <c r="H43" s="13" t="str">
        <f aca="false">IF(ISNUMBER(E43),E43-$B$5,"")</f>
        <v/>
      </c>
      <c r="I43" s="14" t="str">
        <f aca="false">IF(H43="","",IF(H43&lt;0,"متأخرة",IF(H43&lt;=7,"خلال أسبوع",IF(H43&lt;=30,"هذا الشهر","لاحقًا"))))</f>
        <v/>
      </c>
    </row>
    <row r="44" customFormat="false" ht="15" hidden="false" customHeight="false" outlineLevel="0" collapsed="false">
      <c r="A44" s="10"/>
      <c r="B44" s="11"/>
      <c r="C44" s="12"/>
      <c r="D44" s="11"/>
      <c r="E44" s="7"/>
      <c r="F44" s="9" t="str">
        <f aca="false">IF(AND(N(C44)&gt;0,IFERROR(INDEX($P$4:$P$7,MATCH(D44,$O$4:$O$7,0)),0)&gt;0),C44/IFERROR(INDEX($P$4:$P$7,MATCH(D44,$O$4:$O$7,0)),0),"")</f>
        <v/>
      </c>
      <c r="G44" s="9" t="str">
        <f aca="false">IF(F44="","",F44*12)</f>
        <v/>
      </c>
      <c r="H44" s="13" t="str">
        <f aca="false">IF(ISNUMBER(E44),E44-$B$5,"")</f>
        <v/>
      </c>
      <c r="I44" s="14" t="str">
        <f aca="false">IF(H44="","",IF(H44&lt;0,"متأخرة",IF(H44&lt;=7,"خلال أسبوع",IF(H44&lt;=30,"هذا الشهر","لاحقًا"))))</f>
        <v/>
      </c>
    </row>
    <row r="45" customFormat="false" ht="15" hidden="false" customHeight="false" outlineLevel="0" collapsed="false">
      <c r="A45" s="10"/>
      <c r="B45" s="11"/>
      <c r="C45" s="12"/>
      <c r="D45" s="11"/>
      <c r="E45" s="7"/>
      <c r="F45" s="9" t="str">
        <f aca="false">IF(AND(N(C45)&gt;0,IFERROR(INDEX($P$4:$P$7,MATCH(D45,$O$4:$O$7,0)),0)&gt;0),C45/IFERROR(INDEX($P$4:$P$7,MATCH(D45,$O$4:$O$7,0)),0),"")</f>
        <v/>
      </c>
      <c r="G45" s="9" t="str">
        <f aca="false">IF(F45="","",F45*12)</f>
        <v/>
      </c>
      <c r="H45" s="13" t="str">
        <f aca="false">IF(ISNUMBER(E45),E45-$B$5,"")</f>
        <v/>
      </c>
      <c r="I45" s="14" t="str">
        <f aca="false">IF(H45="","",IF(H45&lt;0,"متأخرة",IF(H45&lt;=7,"خلال أسبوع",IF(H45&lt;=30,"هذا الشهر","لاحقًا"))))</f>
        <v/>
      </c>
    </row>
    <row r="46" customFormat="false" ht="15" hidden="false" customHeight="false" outlineLevel="0" collapsed="false">
      <c r="A46" s="10"/>
      <c r="B46" s="11"/>
      <c r="C46" s="12"/>
      <c r="D46" s="11"/>
      <c r="E46" s="7"/>
      <c r="F46" s="9" t="str">
        <f aca="false">IF(AND(N(C46)&gt;0,IFERROR(INDEX($P$4:$P$7,MATCH(D46,$O$4:$O$7,0)),0)&gt;0),C46/IFERROR(INDEX($P$4:$P$7,MATCH(D46,$O$4:$O$7,0)),0),"")</f>
        <v/>
      </c>
      <c r="G46" s="9" t="str">
        <f aca="false">IF(F46="","",F46*12)</f>
        <v/>
      </c>
      <c r="H46" s="13" t="str">
        <f aca="false">IF(ISNUMBER(E46),E46-$B$5,"")</f>
        <v/>
      </c>
      <c r="I46" s="14" t="str">
        <f aca="false">IF(H46="","",IF(H46&lt;0,"متأخرة",IF(H46&lt;=7,"خلال أسبوع",IF(H46&lt;=30,"هذا الشهر","لاحقًا"))))</f>
        <v/>
      </c>
    </row>
    <row r="47" customFormat="false" ht="15" hidden="false" customHeight="false" outlineLevel="0" collapsed="false">
      <c r="A47" s="10"/>
      <c r="B47" s="11"/>
      <c r="C47" s="12"/>
      <c r="D47" s="11"/>
      <c r="E47" s="7"/>
      <c r="F47" s="9" t="str">
        <f aca="false">IF(AND(N(C47)&gt;0,IFERROR(INDEX($P$4:$P$7,MATCH(D47,$O$4:$O$7,0)),0)&gt;0),C47/IFERROR(INDEX($P$4:$P$7,MATCH(D47,$O$4:$O$7,0)),0),"")</f>
        <v/>
      </c>
      <c r="G47" s="9" t="str">
        <f aca="false">IF(F47="","",F47*12)</f>
        <v/>
      </c>
      <c r="H47" s="13" t="str">
        <f aca="false">IF(ISNUMBER(E47),E47-$B$5,"")</f>
        <v/>
      </c>
      <c r="I47" s="14" t="str">
        <f aca="false">IF(H47="","",IF(H47&lt;0,"متأخرة",IF(H47&lt;=7,"خلال أسبوع",IF(H47&lt;=30,"هذا الشهر","لاحقًا"))))</f>
        <v/>
      </c>
    </row>
    <row r="48" customFormat="false" ht="15" hidden="false" customHeight="false" outlineLevel="0" collapsed="false">
      <c r="A48" s="10"/>
      <c r="B48" s="11"/>
      <c r="C48" s="12"/>
      <c r="D48" s="11"/>
      <c r="E48" s="7"/>
      <c r="F48" s="9" t="str">
        <f aca="false">IF(AND(N(C48)&gt;0,IFERROR(INDEX($P$4:$P$7,MATCH(D48,$O$4:$O$7,0)),0)&gt;0),C48/IFERROR(INDEX($P$4:$P$7,MATCH(D48,$O$4:$O$7,0)),0),"")</f>
        <v/>
      </c>
      <c r="G48" s="9" t="str">
        <f aca="false">IF(F48="","",F48*12)</f>
        <v/>
      </c>
      <c r="H48" s="13" t="str">
        <f aca="false">IF(ISNUMBER(E48),E48-$B$5,"")</f>
        <v/>
      </c>
      <c r="I48" s="14" t="str">
        <f aca="false">IF(H48="","",IF(H48&lt;0,"متأخرة",IF(H48&lt;=7,"خلال أسبوع",IF(H48&lt;=30,"هذا الشهر","لاحقًا"))))</f>
        <v/>
      </c>
    </row>
    <row r="49" customFormat="false" ht="15" hidden="false" customHeight="true" outlineLevel="0" collapsed="false">
      <c r="A49" s="19" t="s">
        <v>39</v>
      </c>
      <c r="B49" s="19"/>
      <c r="C49" s="19"/>
      <c r="D49" s="19"/>
      <c r="E49" s="19"/>
      <c r="F49" s="19"/>
      <c r="G49" s="19"/>
      <c r="H49" s="19"/>
      <c r="I49" s="19"/>
    </row>
  </sheetData>
  <sheetProtection sheet="true" formatCells="false" formatColumns="false" formatRows="false" sort="false" autoFilter="false"/>
  <mergeCells count="5">
    <mergeCell ref="A1:M1"/>
    <mergeCell ref="A2:M2"/>
    <mergeCell ref="A4:C4"/>
    <mergeCell ref="A7:I7"/>
    <mergeCell ref="A49:I49"/>
  </mergeCells>
  <conditionalFormatting sqref="I9:I48">
    <cfRule type="expression" priority="2" aboveAverage="0" equalAverage="0" bottom="0" percent="0" rank="0" text="" dxfId="0">
      <formula>I9="متأخرة"</formula>
    </cfRule>
    <cfRule type="expression" priority="3" aboveAverage="0" equalAverage="0" bottom="0" percent="0" rank="0" text="" dxfId="1">
      <formula>I9="خلال أسبوع"</formula>
    </cfRule>
    <cfRule type="expression" priority="4" aboveAverage="0" equalAverage="0" bottom="0" percent="0" rank="0" text="" dxfId="2">
      <formula>I9="هذا الشهر"</formula>
    </cfRule>
  </conditionalFormatting>
  <dataValidations count="4">
    <dataValidation allowBlank="true" error="اختر قيمة من القائمة" errorStyle="stop" errorTitle="Sheetaky" operator="between" showDropDown="false" showErrorMessage="true" showInputMessage="false" sqref="B9:B48" type="list">
      <formula1>"كهرباء وماء,اتصالات وإنترنت,اشتراكات رقمية,تأمين,أقساط,تعليم,أخرى"</formula1>
      <formula2>0</formula2>
    </dataValidation>
    <dataValidation allowBlank="true" error="اختر قيمة من القائمة" errorStyle="stop" errorTitle="Sheetaky" operator="between" showDropDown="false" showErrorMessage="true" showInputMessage="false" sqref="D9:D48" type="list">
      <formula1>"شهري,ربع سنوي,نصف سنوي,سنوي"</formula1>
      <formula2>0</formula2>
    </dataValidation>
    <dataValidation allowBlank="true" error="أدخل تاريخًا صحيحًا" errorStyle="stop" errorTitle="Sheetaky" operator="greaterThan" showDropDown="false" showErrorMessage="true" showInputMessage="false" sqref="E9:E48" type="date">
      <formula1>1</formula1>
      <formula2>0</formula2>
    </dataValidation>
    <dataValidation allowBlank="true" error="أدخل رقمًا بين 0 و 1000000000.0" errorStyle="stop" errorTitle="Sheetaky" operator="between" showDropDown="false" showErrorMessage="true" showInputMessage="false" sqref="C9:C48" type="decimal">
      <formula1>0</formula1>
      <formula2>1000000000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40</v>
      </c>
      <c r="B1" s="1"/>
    </row>
    <row r="2" customFormat="false" ht="18" hidden="false" customHeight="true" outlineLevel="0" collapsed="false">
      <c r="A2" s="2" t="s">
        <v>41</v>
      </c>
      <c r="B2" s="2"/>
    </row>
    <row r="4" customFormat="false" ht="21.75" hidden="false" customHeight="true" outlineLevel="0" collapsed="false">
      <c r="A4" s="3" t="s">
        <v>42</v>
      </c>
      <c r="B4" s="3"/>
    </row>
    <row r="5" customFormat="false" ht="30" hidden="false" customHeight="true" outlineLevel="0" collapsed="false">
      <c r="A5" s="20" t="s">
        <v>43</v>
      </c>
      <c r="B5" s="20"/>
    </row>
    <row r="7" customFormat="false" ht="21.75" hidden="false" customHeight="true" outlineLevel="0" collapsed="false">
      <c r="A7" s="3" t="s">
        <v>44</v>
      </c>
      <c r="B7" s="3"/>
    </row>
    <row r="8" customFormat="false" ht="19.5" hidden="false" customHeight="true" outlineLevel="0" collapsed="false">
      <c r="A8" s="21" t="n">
        <v>1</v>
      </c>
      <c r="B8" s="22" t="s">
        <v>45</v>
      </c>
    </row>
    <row r="9" customFormat="false" ht="19.5" hidden="false" customHeight="true" outlineLevel="0" collapsed="false">
      <c r="A9" s="21" t="n">
        <v>2</v>
      </c>
      <c r="B9" s="22" t="s">
        <v>46</v>
      </c>
    </row>
    <row r="10" customFormat="false" ht="19.5" hidden="false" customHeight="true" outlineLevel="0" collapsed="false">
      <c r="A10" s="21" t="n">
        <v>3</v>
      </c>
      <c r="B10" s="22" t="s">
        <v>47</v>
      </c>
    </row>
    <row r="11" customFormat="false" ht="19.5" hidden="false" customHeight="true" outlineLevel="0" collapsed="false">
      <c r="A11" s="21" t="n">
        <v>4</v>
      </c>
      <c r="B11" s="22" t="s">
        <v>48</v>
      </c>
    </row>
    <row r="13" customFormat="false" ht="21.75" hidden="false" customHeight="true" outlineLevel="0" collapsed="false">
      <c r="A13" s="3" t="s">
        <v>49</v>
      </c>
      <c r="B13" s="3"/>
    </row>
    <row r="14" customFormat="false" ht="15" hidden="false" customHeight="false" outlineLevel="0" collapsed="false">
      <c r="A14" s="10"/>
      <c r="B14" s="22" t="s">
        <v>50</v>
      </c>
    </row>
    <row r="15" customFormat="false" ht="15" hidden="false" customHeight="false" outlineLevel="0" collapsed="false">
      <c r="A15" s="23"/>
      <c r="B15" s="22" t="s">
        <v>51</v>
      </c>
    </row>
    <row r="16" customFormat="false" ht="15" hidden="false" customHeight="false" outlineLevel="0" collapsed="false">
      <c r="A16" s="24"/>
      <c r="B16" s="22" t="s">
        <v>52</v>
      </c>
    </row>
    <row r="18" customFormat="false" ht="21.75" hidden="false" customHeight="true" outlineLevel="0" collapsed="false">
      <c r="A18" s="3" t="s">
        <v>53</v>
      </c>
      <c r="B18" s="3"/>
    </row>
    <row r="19" customFormat="false" ht="19.5" hidden="false" customHeight="true" outlineLevel="0" collapsed="false">
      <c r="A19" s="25" t="s">
        <v>54</v>
      </c>
      <c r="B19" s="26" t="s">
        <v>55</v>
      </c>
    </row>
    <row r="20" customFormat="false" ht="19.5" hidden="false" customHeight="true" outlineLevel="0" collapsed="false">
      <c r="A20" s="25" t="s">
        <v>54</v>
      </c>
      <c r="B20" s="26" t="s">
        <v>56</v>
      </c>
    </row>
    <row r="21" customFormat="false" ht="19.5" hidden="false" customHeight="true" outlineLevel="0" collapsed="false">
      <c r="A21" s="25" t="s">
        <v>54</v>
      </c>
      <c r="B21" s="26" t="s">
        <v>57</v>
      </c>
    </row>
    <row r="22" customFormat="false" ht="19.5" hidden="false" customHeight="true" outlineLevel="0" collapsed="false">
      <c r="A22" s="25" t="s">
        <v>54</v>
      </c>
      <c r="B22" s="26" t="s">
        <v>58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2026-10-22T18:52:47Z</dcterms:created>
  <dc:creator>Sheetaky.com</dc:creator>
  <dc:description/>
  <dc:language>en-US</dc:language>
  <cp:lastModifiedBy/>
  <dcterms:modified xsi:type="dcterms:W3CDTF">2026-10-22T18:52:47Z</dcterms:modified>
  <cp:revision>0</cp:revision>
  <dc:subject/>
  <dc:title>BILL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