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المقارنة" sheetId="1" state="visible" r:id="rId3"/>
    <sheet name="دليل الاستخدام"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<sst xmlns="http://schemas.openxmlformats.org/spreadsheetml/2006/main" count="66" uniqueCount="62">
  <si>
    <t xml:space="preserve">مقارنة عروض الموردين والمقاولين</t>
  </si>
  <si>
    <t xml:space="preserve">أسعار البنود لخمسة عروض، أقل سعر لكل بند، والتقييم الفني والمالي الموزون</t>
  </si>
  <si>
    <t xml:space="preserve">الموردون</t>
  </si>
  <si>
    <t xml:space="preserve">اسم المورد</t>
  </si>
  <si>
    <t xml:space="preserve">مؤسسة البناء</t>
  </si>
  <si>
    <t xml:space="preserve">شركة الأفق</t>
  </si>
  <si>
    <t xml:space="preserve">مصنع الجودة</t>
  </si>
  <si>
    <t xml:space="preserve">مؤسسة الريادة</t>
  </si>
  <si>
    <t xml:space="preserve">البنود والأسعار (سعر الوحدة بدون ضريبة)</t>
  </si>
  <si>
    <t xml:space="preserve">البند</t>
  </si>
  <si>
    <t xml:space="preserve">الوحدة</t>
  </si>
  <si>
    <t xml:space="preserve">الكمية</t>
  </si>
  <si>
    <t xml:space="preserve">أقل سعر</t>
  </si>
  <si>
    <t xml:space="preserve">الأرخص</t>
  </si>
  <si>
    <t xml:space="preserve">خرسانة جاهزة C35</t>
  </si>
  <si>
    <t xml:space="preserve">م³</t>
  </si>
  <si>
    <t xml:space="preserve">حديد تسليح 16 مم</t>
  </si>
  <si>
    <t xml:space="preserve">طن</t>
  </si>
  <si>
    <t xml:space="preserve">بلوك أسمنتي 20 سم</t>
  </si>
  <si>
    <t xml:space="preserve">حبة</t>
  </si>
  <si>
    <t xml:space="preserve">أسمنت بورتلاندي</t>
  </si>
  <si>
    <t xml:space="preserve">كيس</t>
  </si>
  <si>
    <t xml:space="preserve">رمل مغسول</t>
  </si>
  <si>
    <t xml:space="preserve">عازل مائي رولات</t>
  </si>
  <si>
    <t xml:space="preserve">م²</t>
  </si>
  <si>
    <t xml:space="preserve">الإجماليات والتقييم</t>
  </si>
  <si>
    <t xml:space="preserve">إجمالي العرض بدون ضريبة</t>
  </si>
  <si>
    <t xml:space="preserve">بنود بدون سعر</t>
  </si>
  <si>
    <t xml:space="preserve">ضريبة القيمة المضافة 15%</t>
  </si>
  <si>
    <t xml:space="preserve">الإجمالي شامل الضريبة</t>
  </si>
  <si>
    <t xml:space="preserve">مدة التوريد (يوم)</t>
  </si>
  <si>
    <t xml:space="preserve">التقييم الفني من 10</t>
  </si>
  <si>
    <t xml:space="preserve">أوزان التقييم</t>
  </si>
  <si>
    <t xml:space="preserve">السعر</t>
  </si>
  <si>
    <t xml:space="preserve">مدة التوريد</t>
  </si>
  <si>
    <t xml:space="preserve">التقييم الفني</t>
  </si>
  <si>
    <t xml:space="preserve">مجموع الأوزان</t>
  </si>
  <si>
    <t xml:space="preserve">النتيجة الموزونة من 100</t>
  </si>
  <si>
    <t xml:space="preserve">الترتيب</t>
  </si>
  <si>
    <t xml:space="preserve">العرض الموصى به</t>
  </si>
  <si>
    <t xml:space="preserve">أقل إجمالي (مع الضريبة)</t>
  </si>
  <si>
    <t xml:space="preserve">نقاط السعر = أقل إجمالي ÷ إجمالي المورد، ونقاط التوريد = أقصر مدة ÷ مدة المورد، والفني = التقييم ÷ 10. العرض الذي ترك بنودًا بلا سعر لا يدخل التقييم حتى يكتمل.</t>
  </si>
  <si>
    <t xml:space="preserve">الأخضر أقل سعر للبند، والأحمر أعلى سعر.</t>
  </si>
  <si>
    <t xml:space="preserve">دليل استخدام: مقارنة عروض الموردين والمقاولين</t>
  </si>
  <si>
    <t xml:space="preserve">Sheetaky.com · شيتات إكسل جاهزة بالعربي والإنجليزي</t>
  </si>
  <si>
    <t xml:space="preserve">ما هذا الشيت؟</t>
  </si>
  <si>
    <t xml:space="preserve">شيت لتفريغ عروض الأسعار ومقارنتها: يضع أسعار حتى خمسة موردين جنبًا إلى جنب، ويحدد أقل سعر لكل بند ومن قدمه، ويحسب إجمالي كل عرض مع الضريبة، ثم يعطي نتيجة موزونة تجمع السعر ومدة التوريد والتقييم الفني ويرشح أفضل عرض.</t>
  </si>
  <si>
    <t xml:space="preserve">خطوات الاستخدام</t>
  </si>
  <si>
    <t xml:space="preserve">اكتب أسماء الموردين في صف الموردين.</t>
  </si>
  <si>
    <t xml:space="preserve">اكتب البنود والوحدات والكميات، ثم سعر الوحدة من كل عرض.</t>
  </si>
  <si>
    <t xml:space="preserve">اكتب مدة التوريد والتقييم الفني لكل مورد، وعدّل أوزان التقييم.</t>
  </si>
  <si>
    <t xml:space="preserve">اقرأ الإجماليات والنتيجة الموزونة والترتيب والعرض الموصى به.</t>
  </si>
  <si>
    <t xml:space="preserve">دليل الألوان</t>
  </si>
  <si>
    <t xml:space="preserve">خلية إدخال: اكتب أو اختر قيمتك هنا (خط أزرق على خلفية صفراء).</t>
  </si>
  <si>
    <t xml:space="preserve">خلية محسوبة: معادلة تلقائية، محمية من المسح بالخطأ.</t>
  </si>
  <si>
    <t xml:space="preserve">عناوين الجداول والأقسام.</t>
  </si>
  <si>
    <t xml:space="preserve">ملاحظات مهمة</t>
  </si>
  <si>
    <t xml:space="preserve">•</t>
  </si>
  <si>
    <t xml:space="preserve">تأكد أن كل العروض بنفس النطاق والمواصفات قبل المقارنة، وأن الأسعار كلها بدون ضريبة.</t>
  </si>
  <si>
    <t xml:space="preserve">الأوراق محمية بدون كلمة مرور لحماية المعادلات. لإلغاء الحماية: مراجعة ← إلغاء حماية الورقة.</t>
  </si>
  <si>
    <t xml:space="preserve">البيانات الموجودة مثال توضيحي، امسحها واكتب بياناتك في الخلايا الصفراء فقط.</t>
  </si>
  <si>
    <t xml:space="preserve">المزيد من الشيتات المجانية بالعربي والإنجليزي على Sheetaky.com</t>
  </si>
</sst>
</file>

<file path=xl/styles.xml><?xml version="1.0" encoding="utf-8"?>
<styleSheet xmlns="http://schemas.openxmlformats.org/spreadsheetml/2006/main">
  <numFmts count="5">
    <numFmt numFmtId="164" formatCode="General"/>
    <numFmt numFmtId="165" formatCode="#,##0"/>
    <numFmt numFmtId="166" formatCode="#,##0.00"/>
    <numFmt numFmtId="167" formatCode="0.0"/>
    <numFmt numFmtId="168" formatCode="0%"/>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1F2A24"/>
      <name val="Arial"/>
      <family val="0"/>
      <charset val="1"/>
    </font>
    <font>
      <sz val="10"/>
      <color rgb="FF1F2A24"/>
      <name val="Arial"/>
      <family val="0"/>
      <charset val="1"/>
    </font>
    <font>
      <sz val="10"/>
      <color rgb="FF1F4FB5"/>
      <name val="Arial"/>
      <family val="0"/>
      <charset val="1"/>
    </font>
    <font>
      <b val="true"/>
      <sz val="10"/>
      <color rgb="FFFFFFFF"/>
      <name val="Arial"/>
      <family val="0"/>
      <charset val="1"/>
    </font>
    <font>
      <b val="true"/>
      <sz val="10"/>
      <color rgb="FF0F4527"/>
      <name val="Arial"/>
      <family val="0"/>
      <charset val="1"/>
    </font>
    <font>
      <i val="true"/>
      <sz val="9"/>
      <color rgb="FF5A665F"/>
      <name val="Arial"/>
      <family val="0"/>
      <charset val="1"/>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EEF3EF"/>
      </patternFill>
    </fill>
    <fill>
      <patternFill patternType="solid">
        <fgColor rgb="FFE8F1EA"/>
        <bgColor rgb="FFEEF3EF"/>
      </patternFill>
    </fill>
    <fill>
      <patternFill patternType="solid">
        <fgColor rgb="FFD9EAD3"/>
        <bgColor rgb="FFC6E7C9"/>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2"/>
      <protection locked="true" hidden="false"/>
    </xf>
    <xf numFmtId="164" fontId="5" fillId="3" borderId="0" xfId="0" applyFont="true" applyBorder="true" applyAlignment="true" applyProtection="false">
      <alignment horizontal="center" vertical="center" textRotation="0" wrapText="true" indent="0" shrinkToFit="false" readingOrder="2"/>
      <protection locked="true" hidden="false"/>
    </xf>
    <xf numFmtId="164" fontId="6" fillId="4" borderId="1" xfId="0" applyFont="true" applyBorder="true" applyAlignment="true" applyProtection="false">
      <alignment horizontal="right" vertical="center" textRotation="0" wrapText="true" indent="0" shrinkToFit="false" readingOrder="2"/>
      <protection locked="true" hidden="false"/>
    </xf>
    <xf numFmtId="164" fontId="7" fillId="0" borderId="1" xfId="0" applyFont="true" applyBorder="true" applyAlignment="true" applyProtection="false">
      <alignment horizontal="right" vertical="center" textRotation="0" wrapText="true" indent="0" shrinkToFit="false" readingOrder="2"/>
      <protection locked="true" hidden="false"/>
    </xf>
    <xf numFmtId="164" fontId="8" fillId="0" borderId="1" xfId="0" applyFont="true" applyBorder="true" applyAlignment="true" applyProtection="false">
      <alignment horizontal="center" vertical="center" textRotation="0" wrapText="true" indent="0" shrinkToFit="false" readingOrder="2"/>
      <protection locked="true" hidden="false"/>
    </xf>
    <xf numFmtId="164" fontId="9" fillId="5" borderId="1" xfId="0" applyFont="true" applyBorder="true" applyAlignment="true" applyProtection="true">
      <alignment horizontal="center" vertical="center" textRotation="0" wrapText="true" indent="0" shrinkToFit="false" readingOrder="2"/>
      <protection locked="false" hidden="false"/>
    </xf>
    <xf numFmtId="164" fontId="10" fillId="2" borderId="1" xfId="0" applyFont="true" applyBorder="true" applyAlignment="true" applyProtection="false">
      <alignment horizontal="center" vertical="center" textRotation="0" wrapText="true" indent="0" shrinkToFit="false" readingOrder="2"/>
      <protection locked="true" hidden="false"/>
    </xf>
    <xf numFmtId="164" fontId="9" fillId="5" borderId="1" xfId="0" applyFont="true" applyBorder="true" applyAlignment="true" applyProtection="true">
      <alignment horizontal="right" vertical="center" textRotation="0" wrapText="true" indent="0" shrinkToFit="false" readingOrder="2"/>
      <protection locked="false" hidden="false"/>
    </xf>
    <xf numFmtId="165" fontId="9" fillId="5" borderId="1" xfId="0" applyFont="true" applyBorder="true" applyAlignment="true" applyProtection="true">
      <alignment horizontal="center" vertical="center" textRotation="0" wrapText="true" indent="0" shrinkToFit="false" readingOrder="2"/>
      <protection locked="false" hidden="false"/>
    </xf>
    <xf numFmtId="166" fontId="9" fillId="5" borderId="1" xfId="0" applyFont="true" applyBorder="true" applyAlignment="true" applyProtection="true">
      <alignment horizontal="center" vertical="center" textRotation="0" wrapText="true" indent="0" shrinkToFit="false" readingOrder="2"/>
      <protection locked="false" hidden="false"/>
    </xf>
    <xf numFmtId="166" fontId="8" fillId="6" borderId="1" xfId="0" applyFont="true" applyBorder="true" applyAlignment="true" applyProtection="false">
      <alignment horizontal="center" vertical="center" textRotation="0" wrapText="true" indent="0" shrinkToFit="false" readingOrder="2"/>
      <protection locked="true" hidden="false"/>
    </xf>
    <xf numFmtId="164" fontId="8" fillId="6" borderId="1" xfId="0" applyFont="true" applyBorder="true" applyAlignment="true" applyProtection="false">
      <alignment horizontal="center" vertical="center" textRotation="0" wrapText="true" indent="0" shrinkToFit="false" readingOrder="2"/>
      <protection locked="true" hidden="false"/>
    </xf>
    <xf numFmtId="166" fontId="7" fillId="7" borderId="1" xfId="0" applyFont="true" applyBorder="true" applyAlignment="true" applyProtection="false">
      <alignment horizontal="center" vertical="center" textRotation="0" wrapText="true" indent="0" shrinkToFit="false" readingOrder="2"/>
      <protection locked="true" hidden="false"/>
    </xf>
    <xf numFmtId="165" fontId="8" fillId="6" borderId="1" xfId="0" applyFont="true" applyBorder="true" applyAlignment="true" applyProtection="false">
      <alignment horizontal="center" vertical="center" textRotation="0" wrapText="true" indent="0" shrinkToFit="false" readingOrder="2"/>
      <protection locked="true" hidden="false"/>
    </xf>
    <xf numFmtId="167" fontId="9" fillId="5" borderId="1" xfId="0" applyFont="true" applyBorder="true" applyAlignment="true" applyProtection="true">
      <alignment horizontal="center" vertical="center" textRotation="0" wrapText="true" indent="0" shrinkToFit="false" readingOrder="2"/>
      <protection locked="false" hidden="false"/>
    </xf>
    <xf numFmtId="164" fontId="11" fillId="4" borderId="1" xfId="0" applyFont="true" applyBorder="true" applyAlignment="true" applyProtection="false">
      <alignment horizontal="right" vertical="center" textRotation="0" wrapText="true" indent="0" shrinkToFit="false" readingOrder="2"/>
      <protection locked="true" hidden="false"/>
    </xf>
    <xf numFmtId="164" fontId="8" fillId="4" borderId="1" xfId="0" applyFont="true" applyBorder="true" applyAlignment="true" applyProtection="false">
      <alignment horizontal="center" vertical="center" textRotation="0" wrapText="true" indent="0" shrinkToFit="false" readingOrder="2"/>
      <protection locked="true" hidden="false"/>
    </xf>
    <xf numFmtId="168" fontId="9" fillId="5" borderId="1" xfId="0" applyFont="true" applyBorder="true" applyAlignment="true" applyProtection="true">
      <alignment horizontal="center" vertical="center" textRotation="0" wrapText="true" indent="0" shrinkToFit="false" readingOrder="2"/>
      <protection locked="false" hidden="false"/>
    </xf>
    <xf numFmtId="168" fontId="8" fillId="6" borderId="1" xfId="0" applyFont="true" applyBorder="true" applyAlignment="true" applyProtection="false">
      <alignment horizontal="center" vertical="center" textRotation="0" wrapText="true" indent="0" shrinkToFit="false" readingOrder="2"/>
      <protection locked="true" hidden="false"/>
    </xf>
    <xf numFmtId="167" fontId="7" fillId="7" borderId="1" xfId="0" applyFont="true" applyBorder="true" applyAlignment="true" applyProtection="false">
      <alignment horizontal="center" vertical="center" textRotation="0" wrapText="true" indent="0" shrinkToFit="false" readingOrder="2"/>
      <protection locked="true" hidden="false"/>
    </xf>
    <xf numFmtId="164" fontId="7" fillId="7" borderId="1" xfId="0" applyFont="true" applyBorder="true" applyAlignment="true" applyProtection="false">
      <alignment horizontal="right" vertical="center" textRotation="0" wrapText="true" indent="0" shrinkToFit="false" readingOrder="2"/>
      <protection locked="true" hidden="false"/>
    </xf>
    <xf numFmtId="164" fontId="7" fillId="7" borderId="1" xfId="0" applyFont="true" applyBorder="true" applyAlignment="true" applyProtection="false">
      <alignment horizontal="center" vertical="center" textRotation="0" wrapText="true" indent="0" shrinkToFit="false" readingOrder="2"/>
      <protection locked="true" hidden="false"/>
    </xf>
    <xf numFmtId="166" fontId="7" fillId="6" borderId="1" xfId="0" applyFont="true" applyBorder="true" applyAlignment="true" applyProtection="false">
      <alignment horizontal="center" vertical="center" textRotation="0" wrapText="true" indent="0" shrinkToFit="false" readingOrder="2"/>
      <protection locked="true" hidden="false"/>
    </xf>
    <xf numFmtId="164" fontId="12" fillId="0" borderId="0" xfId="0" applyFont="true" applyBorder="true" applyAlignment="true" applyProtection="false">
      <alignment horizontal="right" vertical="center" textRotation="0" wrapText="true" indent="0" shrinkToFit="false" readingOrder="2"/>
      <protection locked="true" hidden="false"/>
    </xf>
    <xf numFmtId="164" fontId="8" fillId="0" borderId="2" xfId="0" applyFont="true" applyBorder="true" applyAlignment="true" applyProtection="false">
      <alignment horizontal="right" vertical="center" textRotation="0" wrapText="true" indent="0" shrinkToFit="false" readingOrder="2"/>
      <protection locked="true" hidden="false"/>
    </xf>
    <xf numFmtId="164" fontId="10" fillId="2" borderId="1" xfId="0" applyFont="true" applyBorder="true" applyAlignment="true" applyProtection="false">
      <alignment horizontal="right" vertical="center" textRotation="0" wrapText="true" indent="0" shrinkToFit="false" readingOrder="2"/>
      <protection locked="true" hidden="false"/>
    </xf>
    <xf numFmtId="164" fontId="8" fillId="0" borderId="1" xfId="0" applyFont="true" applyBorder="true" applyAlignment="true" applyProtection="false">
      <alignment horizontal="right" vertical="center" textRotation="0" wrapText="true" indent="0" shrinkToFit="false" readingOrder="2"/>
      <protection locked="true" hidden="false"/>
    </xf>
    <xf numFmtId="164" fontId="8" fillId="6" borderId="1" xfId="0" applyFont="true" applyBorder="true" applyAlignment="true" applyProtection="false">
      <alignment horizontal="right" vertical="center" textRotation="0" wrapText="true" indent="0" shrinkToFit="false" readingOrder="2"/>
      <protection locked="true" hidden="false"/>
    </xf>
    <xf numFmtId="164" fontId="8" fillId="2" borderId="1" xfId="0" applyFont="true" applyBorder="true" applyAlignment="true" applyProtection="false">
      <alignment horizontal="right" vertical="center" textRotation="0" wrapText="true" indent="0" shrinkToFit="false" readingOrder="2"/>
      <protection locked="true" hidden="false"/>
    </xf>
    <xf numFmtId="164" fontId="13" fillId="0" borderId="0" xfId="0" applyFont="true" applyBorder="false" applyAlignment="true" applyProtection="false">
      <alignment horizontal="right" vertical="center" textRotation="0" wrapText="true" indent="0" shrinkToFit="false" readingOrder="2"/>
      <protection locked="true" hidden="false"/>
    </xf>
    <xf numFmtId="164" fontId="8" fillId="0" borderId="0" xfId="0" applyFont="true" applyBorder="false" applyAlignment="true" applyProtection="false">
      <alignment horizontal="right" vertical="center" textRotation="0" wrapText="true" indent="0" shrinkToFit="false" readingOrder="2"/>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0F4527"/>
      </font>
      <fill>
        <patternFill>
          <bgColor rgb="FFC6E7C9"/>
        </patternFill>
      </fill>
    </dxf>
    <dxf>
      <font>
        <name val="Arial"/>
        <charset val="1"/>
        <family val="0"/>
        <color rgb="FF9C2B1F"/>
      </font>
      <fill>
        <patternFill>
          <bgColor rgb="FFF8D7D3"/>
        </patternFill>
      </fill>
    </dxf>
    <dxf>
      <font>
        <name val="Arial"/>
        <charset val="1"/>
        <family val="0"/>
        <b val="1"/>
        <color rgb="FF000000"/>
      </font>
      <fill>
        <patternFill>
          <bgColor rgb="FFE8A317"/>
        </patternFill>
      </fill>
    </dxf>
  </dxf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08080"/>
      <rgbColor rgb="FF9999FF"/>
      <rgbColor rgb="FF993366"/>
      <rgbColor rgb="FFFFF6DD"/>
      <rgbColor rgb="FFE8F1EA"/>
      <rgbColor rgb="FF660066"/>
      <rgbColor rgb="FFFF8080"/>
      <rgbColor rgb="FF1F4FB5"/>
      <rgbColor rgb="FFC6E7C9"/>
      <rgbColor rgb="FF000080"/>
      <rgbColor rgb="FFFF00FF"/>
      <rgbColor rgb="FFFFFF00"/>
      <rgbColor rgb="FF00FFFF"/>
      <rgbColor rgb="FF800080"/>
      <rgbColor rgb="FF800000"/>
      <rgbColor rgb="FF008080"/>
      <rgbColor rgb="FF0000FF"/>
      <rgbColor rgb="FF00CCFF"/>
      <rgbColor rgb="FFEEF3EF"/>
      <rgbColor rgb="FFD9EAD3"/>
      <rgbColor rgb="FFFFFF99"/>
      <rgbColor rgb="FF99CCFF"/>
      <rgbColor rgb="FFFF99CC"/>
      <rgbColor rgb="FFCC99FF"/>
      <rgbColor rgb="FFF8D7D3"/>
      <rgbColor rgb="FF3366FF"/>
      <rgbColor rgb="FF33CCCC"/>
      <rgbColor rgb="FF99CC00"/>
      <rgbColor rgb="FFFFCC00"/>
      <rgbColor rgb="FFE8A317"/>
      <rgbColor rgb="FFFF6600"/>
      <rgbColor rgb="FF5A665F"/>
      <rgbColor rgb="FF969696"/>
      <rgbColor rgb="FF003366"/>
      <rgbColor rgb="FF339966"/>
      <rgbColor rgb="FF0F4527"/>
      <rgbColor rgb="FF333300"/>
      <rgbColor rgb="FF9C2B1F"/>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45"/>
  <sheetViews>
    <sheetView showFormulas="false" showGridLines="false" showRowColHeaders="true" showZeros="true" rightToLeft="true" tabSelected="tru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8"/>
    <col collapsed="false" customWidth="true" hidden="false" outlineLevel="0" max="8" min="4" style="0" width="11"/>
    <col collapsed="false" customWidth="true" hidden="false" outlineLevel="0" max="9" min="9" style="0" width="12"/>
    <col collapsed="false" customWidth="true" hidden="false" outlineLevel="0" max="10" min="10" style="0" width="14"/>
  </cols>
  <sheetData>
    <row r="1" customFormat="false" ht="36" hidden="false" customHeight="true" outlineLevel="0" collapsed="false">
      <c r="A1" s="1" t="s">
        <v>0</v>
      </c>
      <c r="B1" s="1"/>
      <c r="C1" s="1"/>
      <c r="D1" s="1"/>
      <c r="E1" s="1"/>
      <c r="F1" s="1"/>
      <c r="G1" s="1"/>
      <c r="H1" s="1"/>
      <c r="I1" s="1"/>
      <c r="J1" s="1"/>
    </row>
    <row r="2" customFormat="false" ht="18" hidden="false" customHeight="true" outlineLevel="0" collapsed="false">
      <c r="A2" s="2" t="s">
        <v>1</v>
      </c>
      <c r="B2" s="2"/>
      <c r="C2" s="2"/>
      <c r="D2" s="2"/>
      <c r="E2" s="2"/>
      <c r="F2" s="2"/>
      <c r="G2" s="2"/>
      <c r="H2" s="2"/>
      <c r="I2" s="2"/>
      <c r="J2" s="2"/>
    </row>
    <row r="4" customFormat="false" ht="21.75" hidden="false" customHeight="true" outlineLevel="0" collapsed="false">
      <c r="A4" s="3" t="s">
        <v>2</v>
      </c>
      <c r="B4" s="3"/>
      <c r="C4" s="3"/>
      <c r="D4" s="3"/>
      <c r="E4" s="3"/>
      <c r="F4" s="3"/>
      <c r="G4" s="3"/>
      <c r="H4" s="3"/>
      <c r="I4" s="3"/>
      <c r="J4" s="3"/>
    </row>
    <row r="5" customFormat="false" ht="15" hidden="false" customHeight="false" outlineLevel="0" collapsed="false">
      <c r="A5" s="4" t="s">
        <v>3</v>
      </c>
      <c r="B5" s="5"/>
      <c r="C5" s="5"/>
      <c r="D5" s="6" t="s">
        <v>4</v>
      </c>
      <c r="E5" s="6" t="s">
        <v>5</v>
      </c>
      <c r="F5" s="6" t="s">
        <v>6</v>
      </c>
      <c r="G5" s="6" t="s">
        <v>7</v>
      </c>
      <c r="H5" s="6"/>
    </row>
    <row r="6" customFormat="false" ht="21.75" hidden="false" customHeight="true" outlineLevel="0" collapsed="false">
      <c r="A6" s="3" t="s">
        <v>8</v>
      </c>
      <c r="B6" s="3"/>
      <c r="C6" s="3"/>
      <c r="D6" s="3"/>
      <c r="E6" s="3"/>
      <c r="F6" s="3"/>
      <c r="G6" s="3"/>
      <c r="H6" s="3"/>
      <c r="I6" s="3"/>
      <c r="J6" s="3"/>
    </row>
    <row r="7" customFormat="false" ht="36" hidden="false" customHeight="true" outlineLevel="0" collapsed="false">
      <c r="A7" s="7" t="s">
        <v>9</v>
      </c>
      <c r="B7" s="7" t="s">
        <v>10</v>
      </c>
      <c r="C7" s="7" t="s">
        <v>11</v>
      </c>
      <c r="D7" s="7" t="str">
        <f aca="false">IF(D5="","-",D5)</f>
        <v>مؤسسة البناء</v>
      </c>
      <c r="E7" s="7" t="str">
        <f aca="false">IF(E5="","-",E5)</f>
        <v>شركة الأفق</v>
      </c>
      <c r="F7" s="7" t="str">
        <f aca="false">IF(F5="","-",F5)</f>
        <v>مصنع الجودة</v>
      </c>
      <c r="G7" s="7" t="str">
        <f aca="false">IF(G5="","-",G5)</f>
        <v>مؤسسة الريادة</v>
      </c>
      <c r="H7" s="7" t="str">
        <f aca="false">IF(H5="","-",H5)</f>
        <v>-</v>
      </c>
      <c r="I7" s="7" t="s">
        <v>12</v>
      </c>
      <c r="J7" s="7" t="s">
        <v>13</v>
      </c>
    </row>
    <row r="8" customFormat="false" ht="15" hidden="false" customHeight="false" outlineLevel="0" collapsed="false">
      <c r="A8" s="8" t="s">
        <v>14</v>
      </c>
      <c r="B8" s="6" t="s">
        <v>15</v>
      </c>
      <c r="C8" s="9" t="n">
        <v>420</v>
      </c>
      <c r="D8" s="10" t="n">
        <v>290</v>
      </c>
      <c r="E8" s="10" t="n">
        <v>285</v>
      </c>
      <c r="F8" s="10" t="n">
        <v>298</v>
      </c>
      <c r="G8" s="10" t="n">
        <v>292</v>
      </c>
      <c r="H8" s="10"/>
      <c r="I8" s="11" t="n">
        <f aca="false">IF(COUNT(D8:H8)=0,"",MIN(D8:H8))</f>
        <v>285</v>
      </c>
      <c r="J8" s="12" t="str">
        <f aca="false">IF(I8="","",INDEX($D$5:$H$5,MATCH(I8,D8:H8,0)))</f>
        <v>شركة الأفق</v>
      </c>
    </row>
    <row r="9" customFormat="false" ht="15" hidden="false" customHeight="false" outlineLevel="0" collapsed="false">
      <c r="A9" s="8" t="s">
        <v>16</v>
      </c>
      <c r="B9" s="6" t="s">
        <v>17</v>
      </c>
      <c r="C9" s="9" t="n">
        <v>55</v>
      </c>
      <c r="D9" s="10" t="n">
        <v>2950</v>
      </c>
      <c r="E9" s="10" t="n">
        <v>2990</v>
      </c>
      <c r="F9" s="10" t="n">
        <v>2900</v>
      </c>
      <c r="G9" s="10" t="n">
        <v>2970</v>
      </c>
      <c r="H9" s="10"/>
      <c r="I9" s="11" t="n">
        <f aca="false">IF(COUNT(D9:H9)=0,"",MIN(D9:H9))</f>
        <v>2900</v>
      </c>
      <c r="J9" s="12" t="str">
        <f aca="false">IF(I9="","",INDEX($D$5:$H$5,MATCH(I9,D9:H9,0)))</f>
        <v>مصنع الجودة</v>
      </c>
    </row>
    <row r="10" customFormat="false" ht="15" hidden="false" customHeight="false" outlineLevel="0" collapsed="false">
      <c r="A10" s="8" t="s">
        <v>18</v>
      </c>
      <c r="B10" s="6" t="s">
        <v>19</v>
      </c>
      <c r="C10" s="9" t="n">
        <v>18000</v>
      </c>
      <c r="D10" s="10" t="n">
        <v>2.6</v>
      </c>
      <c r="E10" s="10" t="n">
        <v>2.45</v>
      </c>
      <c r="F10" s="10" t="n">
        <v>2.55</v>
      </c>
      <c r="G10" s="10" t="n">
        <v>2.5</v>
      </c>
      <c r="H10" s="10"/>
      <c r="I10" s="11" t="n">
        <f aca="false">IF(COUNT(D10:H10)=0,"",MIN(D10:H10))</f>
        <v>2.45</v>
      </c>
      <c r="J10" s="12" t="str">
        <f aca="false">IF(I10="","",INDEX($D$5:$H$5,MATCH(I10,D10:H10,0)))</f>
        <v>شركة الأفق</v>
      </c>
    </row>
    <row r="11" customFormat="false" ht="15" hidden="false" customHeight="false" outlineLevel="0" collapsed="false">
      <c r="A11" s="8" t="s">
        <v>20</v>
      </c>
      <c r="B11" s="6" t="s">
        <v>21</v>
      </c>
      <c r="C11" s="9" t="n">
        <v>900</v>
      </c>
      <c r="D11" s="10" t="n">
        <v>16.5</v>
      </c>
      <c r="E11" s="10" t="n">
        <v>17</v>
      </c>
      <c r="F11" s="10" t="n">
        <v>16</v>
      </c>
      <c r="G11" s="10" t="n">
        <v>16.8</v>
      </c>
      <c r="H11" s="10"/>
      <c r="I11" s="11" t="n">
        <f aca="false">IF(COUNT(D11:H11)=0,"",MIN(D11:H11))</f>
        <v>16</v>
      </c>
      <c r="J11" s="12" t="str">
        <f aca="false">IF(I11="","",INDEX($D$5:$H$5,MATCH(I11,D11:H11,0)))</f>
        <v>مصنع الجودة</v>
      </c>
    </row>
    <row r="12" customFormat="false" ht="15" hidden="false" customHeight="false" outlineLevel="0" collapsed="false">
      <c r="A12" s="8" t="s">
        <v>22</v>
      </c>
      <c r="B12" s="6" t="s">
        <v>15</v>
      </c>
      <c r="C12" s="9" t="n">
        <v>140</v>
      </c>
      <c r="D12" s="10" t="n">
        <v>65</v>
      </c>
      <c r="E12" s="10" t="n">
        <v>60</v>
      </c>
      <c r="F12" s="10" t="n">
        <v>68</v>
      </c>
      <c r="G12" s="10" t="n">
        <v>62</v>
      </c>
      <c r="H12" s="10"/>
      <c r="I12" s="11" t="n">
        <f aca="false">IF(COUNT(D12:H12)=0,"",MIN(D12:H12))</f>
        <v>60</v>
      </c>
      <c r="J12" s="12" t="str">
        <f aca="false">IF(I12="","",INDEX($D$5:$H$5,MATCH(I12,D12:H12,0)))</f>
        <v>شركة الأفق</v>
      </c>
    </row>
    <row r="13" customFormat="false" ht="15" hidden="false" customHeight="false" outlineLevel="0" collapsed="false">
      <c r="A13" s="8" t="s">
        <v>23</v>
      </c>
      <c r="B13" s="6" t="s">
        <v>24</v>
      </c>
      <c r="C13" s="9" t="n">
        <v>650</v>
      </c>
      <c r="D13" s="10" t="n">
        <v>24</v>
      </c>
      <c r="E13" s="10" t="n">
        <v>26</v>
      </c>
      <c r="F13" s="10" t="n">
        <v>22.5</v>
      </c>
      <c r="G13" s="10" t="n">
        <v>25</v>
      </c>
      <c r="H13" s="10"/>
      <c r="I13" s="11" t="n">
        <f aca="false">IF(COUNT(D13:H13)=0,"",MIN(D13:H13))</f>
        <v>22.5</v>
      </c>
      <c r="J13" s="12" t="str">
        <f aca="false">IF(I13="","",INDEX($D$5:$H$5,MATCH(I13,D13:H13,0)))</f>
        <v>مصنع الجودة</v>
      </c>
    </row>
    <row r="14" customFormat="false" ht="15" hidden="false" customHeight="false" outlineLevel="0" collapsed="false">
      <c r="A14" s="8"/>
      <c r="B14" s="6"/>
      <c r="C14" s="9"/>
      <c r="D14" s="10"/>
      <c r="E14" s="10"/>
      <c r="F14" s="10"/>
      <c r="G14" s="10"/>
      <c r="H14" s="10"/>
      <c r="I14" s="11" t="str">
        <f aca="false">IF(COUNT(D14:H14)=0,"",MIN(D14:H14))</f>
        <v/>
      </c>
      <c r="J14" s="12" t="str">
        <f aca="false">IF(I14="","",INDEX($D$5:$H$5,MATCH(I14,D14:H14,0)))</f>
        <v/>
      </c>
    </row>
    <row r="15" customFormat="false" ht="15" hidden="false" customHeight="false" outlineLevel="0" collapsed="false">
      <c r="A15" s="8"/>
      <c r="B15" s="6"/>
      <c r="C15" s="9"/>
      <c r="D15" s="10"/>
      <c r="E15" s="10"/>
      <c r="F15" s="10"/>
      <c r="G15" s="10"/>
      <c r="H15" s="10"/>
      <c r="I15" s="11" t="str">
        <f aca="false">IF(COUNT(D15:H15)=0,"",MIN(D15:H15))</f>
        <v/>
      </c>
      <c r="J15" s="12" t="str">
        <f aca="false">IF(I15="","",INDEX($D$5:$H$5,MATCH(I15,D15:H15,0)))</f>
        <v/>
      </c>
    </row>
    <row r="16" customFormat="false" ht="15" hidden="false" customHeight="false" outlineLevel="0" collapsed="false">
      <c r="A16" s="8"/>
      <c r="B16" s="6"/>
      <c r="C16" s="9"/>
      <c r="D16" s="10"/>
      <c r="E16" s="10"/>
      <c r="F16" s="10"/>
      <c r="G16" s="10"/>
      <c r="H16" s="10"/>
      <c r="I16" s="11" t="str">
        <f aca="false">IF(COUNT(D16:H16)=0,"",MIN(D16:H16))</f>
        <v/>
      </c>
      <c r="J16" s="12" t="str">
        <f aca="false">IF(I16="","",INDEX($D$5:$H$5,MATCH(I16,D16:H16,0)))</f>
        <v/>
      </c>
    </row>
    <row r="17" customFormat="false" ht="15" hidden="false" customHeight="false" outlineLevel="0" collapsed="false">
      <c r="A17" s="8"/>
      <c r="B17" s="6"/>
      <c r="C17" s="9"/>
      <c r="D17" s="10"/>
      <c r="E17" s="10"/>
      <c r="F17" s="10"/>
      <c r="G17" s="10"/>
      <c r="H17" s="10"/>
      <c r="I17" s="11" t="str">
        <f aca="false">IF(COUNT(D17:H17)=0,"",MIN(D17:H17))</f>
        <v/>
      </c>
      <c r="J17" s="12" t="str">
        <f aca="false">IF(I17="","",INDEX($D$5:$H$5,MATCH(I17,D17:H17,0)))</f>
        <v/>
      </c>
    </row>
    <row r="18" customFormat="false" ht="15" hidden="false" customHeight="false" outlineLevel="0" collapsed="false">
      <c r="A18" s="8"/>
      <c r="B18" s="6"/>
      <c r="C18" s="9"/>
      <c r="D18" s="10"/>
      <c r="E18" s="10"/>
      <c r="F18" s="10"/>
      <c r="G18" s="10"/>
      <c r="H18" s="10"/>
      <c r="I18" s="11" t="str">
        <f aca="false">IF(COUNT(D18:H18)=0,"",MIN(D18:H18))</f>
        <v/>
      </c>
      <c r="J18" s="12" t="str">
        <f aca="false">IF(I18="","",INDEX($D$5:$H$5,MATCH(I18,D18:H18,0)))</f>
        <v/>
      </c>
    </row>
    <row r="19" customFormat="false" ht="15" hidden="false" customHeight="false" outlineLevel="0" collapsed="false">
      <c r="A19" s="8"/>
      <c r="B19" s="6"/>
      <c r="C19" s="9"/>
      <c r="D19" s="10"/>
      <c r="E19" s="10"/>
      <c r="F19" s="10"/>
      <c r="G19" s="10"/>
      <c r="H19" s="10"/>
      <c r="I19" s="11" t="str">
        <f aca="false">IF(COUNT(D19:H19)=0,"",MIN(D19:H19))</f>
        <v/>
      </c>
      <c r="J19" s="12" t="str">
        <f aca="false">IF(I19="","",INDEX($D$5:$H$5,MATCH(I19,D19:H19,0)))</f>
        <v/>
      </c>
    </row>
    <row r="20" customFormat="false" ht="15" hidden="false" customHeight="false" outlineLevel="0" collapsed="false">
      <c r="A20" s="8"/>
      <c r="B20" s="6"/>
      <c r="C20" s="9"/>
      <c r="D20" s="10"/>
      <c r="E20" s="10"/>
      <c r="F20" s="10"/>
      <c r="G20" s="10"/>
      <c r="H20" s="10"/>
      <c r="I20" s="11" t="str">
        <f aca="false">IF(COUNT(D20:H20)=0,"",MIN(D20:H20))</f>
        <v/>
      </c>
      <c r="J20" s="12" t="str">
        <f aca="false">IF(I20="","",INDEX($D$5:$H$5,MATCH(I20,D20:H20,0)))</f>
        <v/>
      </c>
    </row>
    <row r="21" customFormat="false" ht="15" hidden="false" customHeight="false" outlineLevel="0" collapsed="false">
      <c r="A21" s="8"/>
      <c r="B21" s="6"/>
      <c r="C21" s="9"/>
      <c r="D21" s="10"/>
      <c r="E21" s="10"/>
      <c r="F21" s="10"/>
      <c r="G21" s="10"/>
      <c r="H21" s="10"/>
      <c r="I21" s="11" t="str">
        <f aca="false">IF(COUNT(D21:H21)=0,"",MIN(D21:H21))</f>
        <v/>
      </c>
      <c r="J21" s="12" t="str">
        <f aca="false">IF(I21="","",INDEX($D$5:$H$5,MATCH(I21,D21:H21,0)))</f>
        <v/>
      </c>
    </row>
    <row r="22" customFormat="false" ht="15" hidden="false" customHeight="false" outlineLevel="0" collapsed="false">
      <c r="A22" s="8"/>
      <c r="B22" s="6"/>
      <c r="C22" s="9"/>
      <c r="D22" s="10"/>
      <c r="E22" s="10"/>
      <c r="F22" s="10"/>
      <c r="G22" s="10"/>
      <c r="H22" s="10"/>
      <c r="I22" s="11" t="str">
        <f aca="false">IF(COUNT(D22:H22)=0,"",MIN(D22:H22))</f>
        <v/>
      </c>
      <c r="J22" s="12" t="str">
        <f aca="false">IF(I22="","",INDEX($D$5:$H$5,MATCH(I22,D22:H22,0)))</f>
        <v/>
      </c>
    </row>
    <row r="24" customFormat="false" ht="21.75" hidden="false" customHeight="true" outlineLevel="0" collapsed="false">
      <c r="A24" s="3" t="s">
        <v>25</v>
      </c>
      <c r="B24" s="3"/>
      <c r="C24" s="3"/>
      <c r="D24" s="3"/>
      <c r="E24" s="3"/>
      <c r="F24" s="3"/>
      <c r="G24" s="3"/>
      <c r="H24" s="3"/>
      <c r="I24" s="3"/>
      <c r="J24" s="3"/>
    </row>
    <row r="25" customFormat="false" ht="15" hidden="false" customHeight="true" outlineLevel="0" collapsed="false">
      <c r="A25" s="4" t="s">
        <v>26</v>
      </c>
      <c r="B25" s="4"/>
      <c r="C25" s="4"/>
      <c r="D25" s="13" t="n">
        <f aca="false">IF(D$5="","",SUMPRODUCT($C$8:$C$22,D8:D22))</f>
        <v>370400</v>
      </c>
      <c r="E25" s="13" t="n">
        <f aca="false">IF(E$5="","",SUMPRODUCT($C$8:$C$22,E8:E22))</f>
        <v>368850</v>
      </c>
      <c r="F25" s="13" t="n">
        <f aca="false">IF(F$5="","",SUMPRODUCT($C$8:$C$22,F8:F22))</f>
        <v>369105</v>
      </c>
      <c r="G25" s="13" t="n">
        <f aca="false">IF(G$5="","",SUMPRODUCT($C$8:$C$22,G8:G22))</f>
        <v>371040</v>
      </c>
      <c r="H25" s="13" t="str">
        <f aca="false">IF(H$5="","",SUMPRODUCT($C$8:$C$22,H8:H22))</f>
        <v/>
      </c>
    </row>
    <row r="26" customFormat="false" ht="15" hidden="false" customHeight="true" outlineLevel="0" collapsed="false">
      <c r="A26" s="4" t="s">
        <v>27</v>
      </c>
      <c r="B26" s="4"/>
      <c r="C26" s="4"/>
      <c r="D26" s="14" t="n">
        <f aca="false">IF(D$5="","",COUNTIFS($A$8:$A$22,"&lt;&gt;",D8:D22,""))</f>
        <v>0</v>
      </c>
      <c r="E26" s="14" t="n">
        <f aca="false">IF(E$5="","",COUNTIFS($A$8:$A$22,"&lt;&gt;",E8:E22,""))</f>
        <v>0</v>
      </c>
      <c r="F26" s="14" t="n">
        <f aca="false">IF(F$5="","",COUNTIFS($A$8:$A$22,"&lt;&gt;",F8:F22,""))</f>
        <v>0</v>
      </c>
      <c r="G26" s="14" t="n">
        <f aca="false">IF(G$5="","",COUNTIFS($A$8:$A$22,"&lt;&gt;",G8:G22,""))</f>
        <v>0</v>
      </c>
      <c r="H26" s="14" t="str">
        <f aca="false">IF(H$5="","",COUNTIFS($A$8:$A$22,"&lt;&gt;",H8:H22,""))</f>
        <v/>
      </c>
    </row>
    <row r="27" customFormat="false" ht="15" hidden="false" customHeight="true" outlineLevel="0" collapsed="false">
      <c r="A27" s="4" t="s">
        <v>28</v>
      </c>
      <c r="B27" s="4"/>
      <c r="C27" s="4"/>
      <c r="D27" s="11" t="n">
        <f aca="false">IF(D$5="","",D25*0.15)</f>
        <v>55560</v>
      </c>
      <c r="E27" s="11" t="n">
        <f aca="false">IF(E$5="","",E25*0.15)</f>
        <v>55327.5</v>
      </c>
      <c r="F27" s="11" t="n">
        <f aca="false">IF(F$5="","",F25*0.15)</f>
        <v>55365.75</v>
      </c>
      <c r="G27" s="11" t="n">
        <f aca="false">IF(G$5="","",G25*0.15)</f>
        <v>55656</v>
      </c>
      <c r="H27" s="11" t="str">
        <f aca="false">IF(H$5="","",H25*0.15)</f>
        <v/>
      </c>
    </row>
    <row r="28" customFormat="false" ht="15" hidden="false" customHeight="true" outlineLevel="0" collapsed="false">
      <c r="A28" s="4" t="s">
        <v>29</v>
      </c>
      <c r="B28" s="4"/>
      <c r="C28" s="4"/>
      <c r="D28" s="13" t="n">
        <f aca="false">IF(D$5="","",D25+D27)</f>
        <v>425960</v>
      </c>
      <c r="E28" s="13" t="n">
        <f aca="false">IF(E$5="","",E25+E27)</f>
        <v>424177.5</v>
      </c>
      <c r="F28" s="13" t="n">
        <f aca="false">IF(F$5="","",F25+F27)</f>
        <v>424470.75</v>
      </c>
      <c r="G28" s="13" t="n">
        <f aca="false">IF(G$5="","",G25+G27)</f>
        <v>426696</v>
      </c>
      <c r="H28" s="13" t="str">
        <f aca="false">IF(H$5="","",H25+H27)</f>
        <v/>
      </c>
    </row>
    <row r="29" customFormat="false" ht="15" hidden="false" customHeight="true" outlineLevel="0" collapsed="false">
      <c r="A29" s="4" t="s">
        <v>30</v>
      </c>
      <c r="B29" s="4"/>
      <c r="C29" s="4"/>
      <c r="D29" s="9" t="n">
        <v>10</v>
      </c>
      <c r="E29" s="9" t="n">
        <v>14</v>
      </c>
      <c r="F29" s="9" t="n">
        <v>7</v>
      </c>
      <c r="G29" s="9" t="n">
        <v>12</v>
      </c>
      <c r="H29" s="9"/>
    </row>
    <row r="30" customFormat="false" ht="15" hidden="false" customHeight="true" outlineLevel="0" collapsed="false">
      <c r="A30" s="4" t="s">
        <v>31</v>
      </c>
      <c r="B30" s="4"/>
      <c r="C30" s="4"/>
      <c r="D30" s="15" t="n">
        <v>8</v>
      </c>
      <c r="E30" s="15" t="n">
        <v>7</v>
      </c>
      <c r="F30" s="15" t="n">
        <v>9</v>
      </c>
      <c r="G30" s="15" t="n">
        <v>7.5</v>
      </c>
      <c r="H30" s="15"/>
    </row>
    <row r="32" customFormat="false" ht="15" hidden="false" customHeight="false" outlineLevel="0" collapsed="false">
      <c r="A32" s="16" t="s">
        <v>32</v>
      </c>
      <c r="B32" s="17"/>
      <c r="C32" s="17"/>
    </row>
    <row r="33" customFormat="false" ht="15" hidden="false" customHeight="true" outlineLevel="0" collapsed="false">
      <c r="A33" s="4" t="s">
        <v>33</v>
      </c>
      <c r="B33" s="4"/>
      <c r="C33" s="18" t="n">
        <v>0.6</v>
      </c>
    </row>
    <row r="34" customFormat="false" ht="15" hidden="false" customHeight="true" outlineLevel="0" collapsed="false">
      <c r="A34" s="4" t="s">
        <v>34</v>
      </c>
      <c r="B34" s="4"/>
      <c r="C34" s="18" t="n">
        <v>0.15</v>
      </c>
    </row>
    <row r="35" customFormat="false" ht="15" hidden="false" customHeight="true" outlineLevel="0" collapsed="false">
      <c r="A35" s="4" t="s">
        <v>35</v>
      </c>
      <c r="B35" s="4"/>
      <c r="C35" s="18" t="n">
        <v>0.25</v>
      </c>
    </row>
    <row r="36" customFormat="false" ht="15" hidden="false" customHeight="true" outlineLevel="0" collapsed="false">
      <c r="A36" s="4" t="s">
        <v>36</v>
      </c>
      <c r="B36" s="4"/>
      <c r="C36" s="19" t="n">
        <f aca="false">$C$33+$C$34+$C$35</f>
        <v>1</v>
      </c>
    </row>
    <row r="38" customFormat="false" ht="15" hidden="false" customHeight="true" outlineLevel="0" collapsed="false">
      <c r="A38" s="4" t="s">
        <v>37</v>
      </c>
      <c r="B38" s="4"/>
      <c r="C38" s="4"/>
      <c r="D38" s="20" t="n">
        <f aca="false">IF(OR(D$5="",N(D25)=0,D26&gt;0,$C$36=0),"",ROUND(100*($C$33*MIN($D$25:$H$25)/D25+$C$34*IF(N(D29)&gt;0,MIN($D$29:$H$29)/D29,0)+$C$35*N(D30)/10)/$C$36,1))</f>
        <v>90.2</v>
      </c>
      <c r="E38" s="20" t="n">
        <f aca="false">IF(OR(E$5="",N(E25)=0,E26&gt;0,$C$36=0),"",ROUND(100*($C$33*MIN($D$25:$H$25)/E25+$C$34*IF(N(E29)&gt;0,MIN($D$29:$H$29)/E29,0)+$C$35*N(E30)/10)/$C$36,1))</f>
        <v>85</v>
      </c>
      <c r="F38" s="20" t="n">
        <f aca="false">IF(OR(F$5="",N(F25)=0,F26&gt;0,$C$36=0),"",ROUND(100*($C$33*MIN($D$25:$H$25)/F25+$C$34*IF(N(F29)&gt;0,MIN($D$29:$H$29)/F29,0)+$C$35*N(F30)/10)/$C$36,1))</f>
        <v>97.5</v>
      </c>
      <c r="G38" s="20" t="n">
        <f aca="false">IF(OR(G$5="",N(G25)=0,G26&gt;0,$C$36=0),"",ROUND(100*($C$33*MIN($D$25:$H$25)/G25+$C$34*IF(N(G29)&gt;0,MIN($D$29:$H$29)/G29,0)+$C$35*N(G30)/10)/$C$36,1))</f>
        <v>87.1</v>
      </c>
      <c r="H38" s="20" t="str">
        <f aca="false">IF(OR(H$5="",N(H25)=0,H26&gt;0,$C$36=0),"",ROUND(100*($C$33*MIN($D$25:$H$25)/H25+$C$34*IF(N(H29)&gt;0,MIN($D$29:$H$29)/H29,0)+$C$35*N(H30)/10)/$C$36,1))</f>
        <v/>
      </c>
    </row>
    <row r="39" customFormat="false" ht="15" hidden="false" customHeight="true" outlineLevel="0" collapsed="false">
      <c r="A39" s="4" t="s">
        <v>38</v>
      </c>
      <c r="B39" s="4"/>
      <c r="C39" s="4"/>
      <c r="D39" s="14" t="n">
        <f aca="false">IF(D38="","",RANK(D38,$D$38:$H$38,0))</f>
        <v>2</v>
      </c>
      <c r="E39" s="14" t="n">
        <f aca="false">IF(E38="","",RANK(E38,$D$38:$H$38,0))</f>
        <v>4</v>
      </c>
      <c r="F39" s="14" t="n">
        <f aca="false">IF(F38="","",RANK(F38,$D$38:$H$38,0))</f>
        <v>1</v>
      </c>
      <c r="G39" s="14" t="n">
        <f aca="false">IF(G38="","",RANK(G38,$D$38:$H$38,0))</f>
        <v>3</v>
      </c>
      <c r="H39" s="14" t="str">
        <f aca="false">IF(H38="","",RANK(H38,$D$38:$H$38,0))</f>
        <v/>
      </c>
    </row>
    <row r="41" customFormat="false" ht="15" hidden="false" customHeight="true" outlineLevel="0" collapsed="false">
      <c r="A41" s="21" t="s">
        <v>39</v>
      </c>
      <c r="B41" s="21"/>
      <c r="C41" s="21"/>
      <c r="D41" s="22" t="str">
        <f aca="false">IF(COUNT(D38:H38)=0,"",INDEX($D$5:$H$5,MATCH(MAX(D38:H38),D38:H38,0)))</f>
        <v>مصنع الجودة</v>
      </c>
      <c r="E41" s="22"/>
      <c r="F41" s="22"/>
    </row>
    <row r="42" customFormat="false" ht="15" hidden="false" customHeight="true" outlineLevel="0" collapsed="false">
      <c r="A42" s="4" t="s">
        <v>40</v>
      </c>
      <c r="B42" s="4"/>
      <c r="C42" s="4"/>
      <c r="D42" s="23" t="n">
        <f aca="false">IF(COUNT(D28:H28)=0,"",MIN(D28:H28))</f>
        <v>424177.5</v>
      </c>
      <c r="E42" s="23"/>
      <c r="F42" s="23"/>
    </row>
    <row r="44" customFormat="false" ht="15" hidden="false" customHeight="true" outlineLevel="0" collapsed="false">
      <c r="A44" s="24" t="s">
        <v>41</v>
      </c>
      <c r="B44" s="24"/>
      <c r="C44" s="24"/>
      <c r="D44" s="24"/>
      <c r="E44" s="24"/>
      <c r="F44" s="24"/>
      <c r="G44" s="24"/>
      <c r="H44" s="24"/>
      <c r="I44" s="24"/>
      <c r="J44" s="24"/>
    </row>
    <row r="45" customFormat="false" ht="15" hidden="false" customHeight="true" outlineLevel="0" collapsed="false">
      <c r="A45" s="24" t="s">
        <v>42</v>
      </c>
      <c r="B45" s="24"/>
      <c r="C45" s="24"/>
      <c r="D45" s="24"/>
      <c r="E45" s="24"/>
      <c r="F45" s="24"/>
      <c r="G45" s="24"/>
      <c r="H45" s="24"/>
      <c r="I45" s="24"/>
      <c r="J45" s="24"/>
    </row>
  </sheetData>
  <sheetProtection sheet="true" formatCells="false" formatColumns="false" formatRows="false" sort="false" autoFilter="false"/>
  <mergeCells count="23">
    <mergeCell ref="A1:J1"/>
    <mergeCell ref="A2:J2"/>
    <mergeCell ref="A4:J4"/>
    <mergeCell ref="A6:J6"/>
    <mergeCell ref="A24:J24"/>
    <mergeCell ref="A25:C25"/>
    <mergeCell ref="A26:C26"/>
    <mergeCell ref="A27:C27"/>
    <mergeCell ref="A28:C28"/>
    <mergeCell ref="A29:C29"/>
    <mergeCell ref="A30:C30"/>
    <mergeCell ref="A33:B33"/>
    <mergeCell ref="A34:B34"/>
    <mergeCell ref="A35:B35"/>
    <mergeCell ref="A36:B36"/>
    <mergeCell ref="A38:C38"/>
    <mergeCell ref="A39:C39"/>
    <mergeCell ref="A41:C41"/>
    <mergeCell ref="D41:F41"/>
    <mergeCell ref="A42:C42"/>
    <mergeCell ref="D42:F42"/>
    <mergeCell ref="A44:J44"/>
    <mergeCell ref="A45:J45"/>
  </mergeCells>
  <conditionalFormatting sqref="D8:H22">
    <cfRule type="expression" priority="2" aboveAverage="0" equalAverage="0" bottom="0" percent="0" rank="0" text="" dxfId="0">
      <formula>AND(ISNUMBER(D8),D8=$I8)</formula>
    </cfRule>
    <cfRule type="expression" priority="3" aboveAverage="0" equalAverage="0" bottom="0" percent="0" rank="0" text="" dxfId="1">
      <formula>AND(ISNUMBER(D8),D8=MAX($D8:$H8),COUNT($D8:$H8)&gt;1)</formula>
    </cfRule>
  </conditionalFormatting>
  <conditionalFormatting sqref="D38:H38">
    <cfRule type="expression" priority="4" aboveAverage="0" equalAverage="0" bottom="0" percent="0" rank="0" text="" dxfId="2">
      <formula>AND(ISNUMBER(D38),D38=MAX($D$38:$H$38))</formula>
    </cfRule>
  </conditionalFormatting>
  <dataValidations count="2">
    <dataValidation allowBlank="true" error="أدخل رقمًا بين 0 و 100000000" errorStyle="stop" errorTitle="Sheetaky" operator="between" showDropDown="false" showErrorMessage="true" showInputMessage="false" sqref="C8:H22" type="decimal">
      <formula1>0</formula1>
      <formula2>100000000</formula2>
    </dataValidation>
    <dataValidation allowBlank="true" error="أدخل رقمًا بين 0 و 1" errorStyle="stop" errorTitle="Sheetaky" operator="between" showDropDown="false" showErrorMessage="true" showInputMessage="false" sqref="C33:C35" type="decimal">
      <formula1>0</formula1>
      <formula2>1</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43</v>
      </c>
      <c r="B1" s="1"/>
    </row>
    <row r="2" customFormat="false" ht="18" hidden="false" customHeight="true" outlineLevel="0" collapsed="false">
      <c r="A2" s="2" t="s">
        <v>44</v>
      </c>
      <c r="B2" s="2"/>
    </row>
    <row r="4" customFormat="false" ht="21.75" hidden="false" customHeight="true" outlineLevel="0" collapsed="false">
      <c r="A4" s="3" t="s">
        <v>45</v>
      </c>
      <c r="B4" s="3"/>
    </row>
    <row r="5" customFormat="false" ht="45" hidden="false" customHeight="true" outlineLevel="0" collapsed="false">
      <c r="A5" s="25" t="s">
        <v>46</v>
      </c>
      <c r="B5" s="25"/>
    </row>
    <row r="7" customFormat="false" ht="21.75" hidden="false" customHeight="true" outlineLevel="0" collapsed="false">
      <c r="A7" s="3" t="s">
        <v>47</v>
      </c>
      <c r="B7" s="3"/>
    </row>
    <row r="8" customFormat="false" ht="19.5" hidden="false" customHeight="true" outlineLevel="0" collapsed="false">
      <c r="A8" s="26" t="n">
        <v>1</v>
      </c>
      <c r="B8" s="27" t="s">
        <v>48</v>
      </c>
    </row>
    <row r="9" customFormat="false" ht="19.5" hidden="false" customHeight="true" outlineLevel="0" collapsed="false">
      <c r="A9" s="26" t="n">
        <v>2</v>
      </c>
      <c r="B9" s="27" t="s">
        <v>49</v>
      </c>
    </row>
    <row r="10" customFormat="false" ht="19.5" hidden="false" customHeight="true" outlineLevel="0" collapsed="false">
      <c r="A10" s="26" t="n">
        <v>3</v>
      </c>
      <c r="B10" s="27" t="s">
        <v>50</v>
      </c>
    </row>
    <row r="11" customFormat="false" ht="19.5" hidden="false" customHeight="true" outlineLevel="0" collapsed="false">
      <c r="A11" s="26" t="n">
        <v>4</v>
      </c>
      <c r="B11" s="27" t="s">
        <v>51</v>
      </c>
    </row>
    <row r="13" customFormat="false" ht="21.75" hidden="false" customHeight="true" outlineLevel="0" collapsed="false">
      <c r="A13" s="3" t="s">
        <v>52</v>
      </c>
      <c r="B13" s="3"/>
    </row>
    <row r="14" customFormat="false" ht="15" hidden="false" customHeight="false" outlineLevel="0" collapsed="false">
      <c r="A14" s="8"/>
      <c r="B14" s="27" t="s">
        <v>53</v>
      </c>
    </row>
    <row r="15" customFormat="false" ht="15" hidden="false" customHeight="false" outlineLevel="0" collapsed="false">
      <c r="A15" s="28"/>
      <c r="B15" s="27" t="s">
        <v>54</v>
      </c>
    </row>
    <row r="16" customFormat="false" ht="15" hidden="false" customHeight="false" outlineLevel="0" collapsed="false">
      <c r="A16" s="29"/>
      <c r="B16" s="27" t="s">
        <v>55</v>
      </c>
    </row>
    <row r="18" customFormat="false" ht="21.75" hidden="false" customHeight="true" outlineLevel="0" collapsed="false">
      <c r="A18" s="3" t="s">
        <v>56</v>
      </c>
      <c r="B18" s="3"/>
    </row>
    <row r="19" customFormat="false" ht="19.5" hidden="false" customHeight="true" outlineLevel="0" collapsed="false">
      <c r="A19" s="30" t="s">
        <v>57</v>
      </c>
      <c r="B19" s="31" t="s">
        <v>58</v>
      </c>
    </row>
    <row r="20" customFormat="false" ht="19.5" hidden="false" customHeight="true" outlineLevel="0" collapsed="false">
      <c r="A20" s="30" t="s">
        <v>57</v>
      </c>
      <c r="B20" s="31" t="s">
        <v>59</v>
      </c>
    </row>
    <row r="21" customFormat="false" ht="19.5" hidden="false" customHeight="true" outlineLevel="0" collapsed="false">
      <c r="A21" s="30" t="s">
        <v>57</v>
      </c>
      <c r="B21" s="31" t="s">
        <v>60</v>
      </c>
    </row>
    <row r="22" customFormat="false" ht="19.5" hidden="false" customHeight="true" outlineLevel="0" collapsed="false">
      <c r="A22" s="30" t="s">
        <v>57</v>
      </c>
      <c r="B22" s="31" t="s">
        <v>61</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2026-10-22T20:56:41Z</dcterms:created>
  <dc:creator>Sheetaky.com</dc:creator>
  <dc:description/>
  <dc:language>en-US</dc:language>
  <cp:lastModifiedBy/>
  <dcterms:modified xsi:type="dcterms:W3CDTF">2026-10-22T20:56:41Z</dcterms:modified>
  <cp:revision>0</cp:revision>
  <dc:subject/>
  <dc:title>BID</dc:title>
</cp:coreProperties>
</file>

<file path=docProps/custom.xml><?xml version="1.0" encoding="utf-8"?>
<Properties xmlns="http://schemas.openxmlformats.org/officeDocument/2006/custom-properties" xmlns:vt="http://schemas.openxmlformats.org/officeDocument/2006/docPropsVTypes"/>
</file>