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كسي" sheetId="1" state="visible" r:id="rId1"/>
    <sheet xmlns:r="http://schemas.openxmlformats.org/officeDocument/2006/relationships" name="قطبي" sheetId="2" state="visible" r:id="rId2"/>
    <sheet xmlns:r="http://schemas.openxmlformats.org/officeDocument/2006/relationships" name="محوّل" sheetId="3" state="visible" r:id="rId3"/>
    <sheet xmlns:r="http://schemas.openxmlformats.org/officeDocument/2006/relationships" name="دليل الاستخدا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0.0"/>
    <numFmt numFmtId="167" formatCode="0.00000000"/>
    <numFmt numFmtId="168" formatCode="0.000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FFFFFF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b val="1"/>
      <color rgb="001F2A24"/>
      <sz val="10"/>
    </font>
    <font>
      <name val="Arial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6" fillId="6" borderId="1" applyAlignment="1" pivotButton="0" quotePrefix="0" xfId="0">
      <alignment horizontal="center" vertical="center" wrapText="1" readingOrder="2"/>
    </xf>
    <xf numFmtId="165" fontId="6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2" fontId="6" fillId="6" borderId="1" applyAlignment="1" pivotButton="0" quotePrefix="0" xfId="0">
      <alignment horizontal="center" vertical="center" wrapText="1" readingOrder="2"/>
    </xf>
    <xf numFmtId="0" fontId="7" fillId="0" borderId="0" applyAlignment="1" pivotButton="0" quotePrefix="0" xfId="0">
      <alignment horizontal="right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166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6" borderId="1" applyAlignment="1" pivotButton="0" quotePrefix="0" xfId="0">
      <alignment horizontal="left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167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6" fillId="6" borderId="1" applyAlignment="1" pivotButton="0" quotePrefix="0" xfId="0">
      <alignment horizontal="center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168" fontId="8" fillId="7" borderId="1" applyAlignment="1" pivotButton="0" quotePrefix="0" xfId="0">
      <alignment horizontal="center" vertical="center" wrapText="1" readingOrder="2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68" fontId="6" fillId="6" borderId="1" applyAlignment="1" pivotButton="0" quotePrefix="0" xfId="0">
      <alignment horizontal="center" vertical="center" wrapText="1" readingOrder="2"/>
    </xf>
    <xf numFmtId="165" fontId="8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6" fillId="6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P27"/>
  <sheetViews>
    <sheetView showGridLines="0" rightToLeft="1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1" customWidth="1" min="4" max="4"/>
    <col width="10" customWidth="1" min="5" max="5"/>
    <col width="15" customWidth="1" min="6" max="6"/>
    <col width="15" customWidth="1" min="7" max="7"/>
    <col width="11" customWidth="1" min="8" max="8"/>
    <col width="12" customWidth="1" min="9" max="9"/>
    <col width="12" customWidth="1" min="10" max="10"/>
    <col width="12" customWidth="1" min="11" max="11"/>
    <col width="14" customWidth="1" min="12" max="12"/>
    <col width="16" customWidth="1" min="13" max="13"/>
    <col width="26" customWidth="1" min="14" max="14"/>
    <col width="13" customWidth="1" min="15" max="15"/>
    <col width="11" customWidth="1" min="16" max="16"/>
  </cols>
  <sheetData>
    <row r="1" ht="36" customHeight="1">
      <c r="A1" s="1" t="inlineStr">
        <is>
          <t>الاتجاهات والمسافات والإحداثيات: عكسي وقطبي ومحوّل زوايا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8" customHeight="1">
      <c r="A2" s="3" t="inlineStr">
        <is>
          <t>الحل العكسي: من إحداثيات نقطتين احسب المسافة والاتجاه والميل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/>
    <row r="4" ht="22" customHeight="1">
      <c r="A4" s="5" t="inlineStr">
        <is>
          <t>الحل العكسي بين نقطتين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44" customHeight="1">
      <c r="A5" s="7" t="inlineStr">
        <is>
          <t>من</t>
        </is>
      </c>
      <c r="B5" s="7" t="inlineStr">
        <is>
          <t>شمالي N</t>
        </is>
      </c>
      <c r="C5" s="7" t="inlineStr">
        <is>
          <t>شرقي E</t>
        </is>
      </c>
      <c r="D5" s="7" t="inlineStr">
        <is>
          <t>المنسوب (اختياري)</t>
        </is>
      </c>
      <c r="E5" s="7" t="inlineStr">
        <is>
          <t>إلى</t>
        </is>
      </c>
      <c r="F5" s="7" t="inlineStr">
        <is>
          <t>شمالي N</t>
        </is>
      </c>
      <c r="G5" s="7" t="inlineStr">
        <is>
          <t>شرقي E</t>
        </is>
      </c>
      <c r="H5" s="7" t="inlineStr">
        <is>
          <t>المنسوب (اختياري)</t>
        </is>
      </c>
      <c r="I5" s="7" t="inlineStr">
        <is>
          <t>ΔN</t>
        </is>
      </c>
      <c r="J5" s="7" t="inlineStr">
        <is>
          <t>ΔE</t>
        </is>
      </c>
      <c r="K5" s="7" t="inlineStr">
        <is>
          <t>المسافة الأفقية</t>
        </is>
      </c>
      <c r="L5" s="7" t="inlineStr">
        <is>
          <t>الاتجاه Az °</t>
        </is>
      </c>
      <c r="M5" s="7" t="inlineStr">
        <is>
          <t>الاتجاه د°ق′ث″</t>
        </is>
      </c>
      <c r="N5" s="7" t="inlineStr">
        <is>
          <t>زاوية الربع</t>
        </is>
      </c>
      <c r="O5" s="7" t="inlineStr">
        <is>
          <t>المسافة المائلة</t>
        </is>
      </c>
      <c r="P5" s="7" t="inlineStr">
        <is>
          <t>الميل %</t>
        </is>
      </c>
    </row>
    <row r="6">
      <c r="A6" s="8" t="inlineStr">
        <is>
          <t>BM1</t>
        </is>
      </c>
      <c r="B6" s="9" t="n">
        <v>2845120.512</v>
      </c>
      <c r="C6" s="9" t="n">
        <v>512380.204</v>
      </c>
      <c r="D6" s="9" t="n">
        <v>112.384</v>
      </c>
      <c r="E6" s="8" t="inlineStr">
        <is>
          <t>P1</t>
        </is>
      </c>
      <c r="F6" s="9" t="n">
        <v>2845131.87</v>
      </c>
      <c r="G6" s="9" t="n">
        <v>512395.115</v>
      </c>
      <c r="H6" s="9" t="n">
        <v>112.512</v>
      </c>
      <c r="I6" s="10">
        <f>IF(AND(ISNUMBER(B6),ISNUMBER(C6),ISNUMBER(F6),ISNUMBER(G6)),F6-B6,"")</f>
        <v/>
      </c>
      <c r="J6" s="10">
        <f>IF(AND(ISNUMBER(B6),ISNUMBER(C6),ISNUMBER(F6),ISNUMBER(G6)),G6-C6,"")</f>
        <v/>
      </c>
      <c r="K6" s="10">
        <f>IF(AND(ISNUMBER(B6),ISNUMBER(C6),ISNUMBER(F6),ISNUMBER(G6)),SQRT(I6^2+J6^2),"")</f>
        <v/>
      </c>
      <c r="L6" s="11">
        <f>IF(AND(AND(ISNUMBER(B6),ISNUMBER(C6),ISNUMBER(F6),ISNUMBER(G6)),N(K6)&gt;0),MOD(DEGREES(ATAN2(I6,J6)),360),"")</f>
        <v/>
      </c>
      <c r="M6" s="12">
        <f>IF(ISNUMBER(L6),INT(MOD(ROUND(MOD(L6,360)*3600,0),1296000)/3600)&amp;"°"&amp;TEXT(INT(MOD(MOD(ROUND(MOD(L6,360)*3600,0),1296000),3600)/60),"00")&amp;"'"&amp;TEXT(MOD(MOD(ROUND(MOD(L6,360)*3600,0),1296000),60),"00")&amp;"""","")</f>
        <v/>
      </c>
      <c r="N6" s="12">
        <f>IF(ISNUMBER(L6),IF(L6&lt;90,"شمال "&amp;INT(MOD(ROUND(MOD(L6,360)*3600,0),1296000)/3600)&amp;"°"&amp;TEXT(INT(MOD(MOD(ROUND(MOD(L6,360)*3600,0),1296000),3600)/60),"00")&amp;"'"&amp;TEXT(MOD(MOD(ROUND(MOD(L6,360)*3600,0),1296000),60),"00")&amp;""""&amp;" شرق",IF(L6&lt;180,"جنوب "&amp;INT(MOD(ROUND(MOD(180-L6,360)*3600,0),1296000)/3600)&amp;"°"&amp;TEXT(INT(MOD(MOD(ROUND(MOD(180-L6,360)*3600,0),1296000),3600)/60),"00")&amp;"'"&amp;TEXT(MOD(MOD(ROUND(MOD(180-L6,360)*3600,0),1296000),60),"00")&amp;""""&amp;" شرق",IF(L6&lt;270,"جنوب "&amp;INT(MOD(ROUND(MOD(L6-180,360)*3600,0),1296000)/3600)&amp;"°"&amp;TEXT(INT(MOD(MOD(ROUND(MOD(L6-180,360)*3600,0),1296000),3600)/60),"00")&amp;"'"&amp;TEXT(MOD(MOD(ROUND(MOD(L6-180,360)*3600,0),1296000),60),"00")&amp;""""&amp;" غرب","شمال "&amp;INT(MOD(ROUND(MOD(360-L6,360)*3600,0),1296000)/3600)&amp;"°"&amp;TEXT(INT(MOD(MOD(ROUND(MOD(360-L6,360)*3600,0),1296000),3600)/60),"00")&amp;"'"&amp;TEXT(MOD(MOD(ROUND(MOD(360-L6,360)*3600,0),1296000),60),"00")&amp;""""&amp;" غرب"))),"")</f>
        <v/>
      </c>
      <c r="O6" s="10">
        <f>IF(AND(ISNUMBER(K6),ISNUMBER(D6),ISNUMBER(H6)),SQRT(K6^2+(H6-D6)^2),"")</f>
        <v/>
      </c>
      <c r="P6" s="13">
        <f>IF(AND(ISNUMBER(K6),N(K6)&gt;0,ISNUMBER(D6),ISNUMBER(H6)),(H6-D6)/K6*100,"")</f>
        <v/>
      </c>
    </row>
    <row r="7">
      <c r="A7" s="8" t="inlineStr">
        <is>
          <t>P1</t>
        </is>
      </c>
      <c r="B7" s="9" t="n">
        <v>2845131.87</v>
      </c>
      <c r="C7" s="9" t="n">
        <v>512395.115</v>
      </c>
      <c r="D7" s="9" t="n">
        <v>112.512</v>
      </c>
      <c r="E7" s="8" t="inlineStr">
        <is>
          <t>P2</t>
        </is>
      </c>
      <c r="F7" s="9" t="n">
        <v>2845142.22</v>
      </c>
      <c r="G7" s="9" t="n">
        <v>512410.992</v>
      </c>
      <c r="H7" s="9" t="n">
        <v>112.73</v>
      </c>
      <c r="I7" s="10">
        <f>IF(AND(ISNUMBER(B7),ISNUMBER(C7),ISNUMBER(F7),ISNUMBER(G7)),F7-B7,"")</f>
        <v/>
      </c>
      <c r="J7" s="10">
        <f>IF(AND(ISNUMBER(B7),ISNUMBER(C7),ISNUMBER(F7),ISNUMBER(G7)),G7-C7,"")</f>
        <v/>
      </c>
      <c r="K7" s="10">
        <f>IF(AND(ISNUMBER(B7),ISNUMBER(C7),ISNUMBER(F7),ISNUMBER(G7)),SQRT(I7^2+J7^2),"")</f>
        <v/>
      </c>
      <c r="L7" s="11">
        <f>IF(AND(AND(ISNUMBER(B7),ISNUMBER(C7),ISNUMBER(F7),ISNUMBER(G7)),N(K7)&gt;0),MOD(DEGREES(ATAN2(I7,J7)),360),"")</f>
        <v/>
      </c>
      <c r="M7" s="12">
        <f>IF(ISNUMBER(L7),INT(MOD(ROUND(MOD(L7,360)*3600,0),1296000)/3600)&amp;"°"&amp;TEXT(INT(MOD(MOD(ROUND(MOD(L7,360)*3600,0),1296000),3600)/60),"00")&amp;"'"&amp;TEXT(MOD(MOD(ROUND(MOD(L7,360)*3600,0),1296000),60),"00")&amp;"""","")</f>
        <v/>
      </c>
      <c r="N7" s="12">
        <f>IF(ISNUMBER(L7),IF(L7&lt;90,"شمال "&amp;INT(MOD(ROUND(MOD(L7,360)*3600,0),1296000)/3600)&amp;"°"&amp;TEXT(INT(MOD(MOD(ROUND(MOD(L7,360)*3600,0),1296000),3600)/60),"00")&amp;"'"&amp;TEXT(MOD(MOD(ROUND(MOD(L7,360)*3600,0),1296000),60),"00")&amp;""""&amp;" شرق",IF(L7&lt;180,"جنوب "&amp;INT(MOD(ROUND(MOD(180-L7,360)*3600,0),1296000)/3600)&amp;"°"&amp;TEXT(INT(MOD(MOD(ROUND(MOD(180-L7,360)*3600,0),1296000),3600)/60),"00")&amp;"'"&amp;TEXT(MOD(MOD(ROUND(MOD(180-L7,360)*3600,0),1296000),60),"00")&amp;""""&amp;" شرق",IF(L7&lt;270,"جنوب "&amp;INT(MOD(ROUND(MOD(L7-180,360)*3600,0),1296000)/3600)&amp;"°"&amp;TEXT(INT(MOD(MOD(ROUND(MOD(L7-180,360)*3600,0),1296000),3600)/60),"00")&amp;"'"&amp;TEXT(MOD(MOD(ROUND(MOD(L7-180,360)*3600,0),1296000),60),"00")&amp;""""&amp;" غرب","شمال "&amp;INT(MOD(ROUND(MOD(360-L7,360)*3600,0),1296000)/3600)&amp;"°"&amp;TEXT(INT(MOD(MOD(ROUND(MOD(360-L7,360)*3600,0),1296000),3600)/60),"00")&amp;"'"&amp;TEXT(MOD(MOD(ROUND(MOD(360-L7,360)*3600,0),1296000),60),"00")&amp;""""&amp;" غرب"))),"")</f>
        <v/>
      </c>
      <c r="O7" s="10">
        <f>IF(AND(ISNUMBER(K7),ISNUMBER(D7),ISNUMBER(H7)),SQRT(K7^2+(H7-D7)^2),"")</f>
        <v/>
      </c>
      <c r="P7" s="13">
        <f>IF(AND(ISNUMBER(K7),N(K7)&gt;0,ISNUMBER(D7),ISNUMBER(H7)),(H7-D7)/K7*100,"")</f>
        <v/>
      </c>
    </row>
    <row r="8">
      <c r="A8" s="8" t="inlineStr">
        <is>
          <t>P2</t>
        </is>
      </c>
      <c r="B8" s="9" t="n">
        <v>2845142.22</v>
      </c>
      <c r="C8" s="9" t="n">
        <v>512410.992</v>
      </c>
      <c r="D8" s="9" t="n">
        <v>112.73</v>
      </c>
      <c r="E8" s="8" t="inlineStr">
        <is>
          <t>P3</t>
        </is>
      </c>
      <c r="F8" s="9" t="n">
        <v>2845150.664</v>
      </c>
      <c r="G8" s="9" t="n">
        <v>512431.508</v>
      </c>
      <c r="H8" s="9" t="n">
        <v>113.105</v>
      </c>
      <c r="I8" s="10">
        <f>IF(AND(ISNUMBER(B8),ISNUMBER(C8),ISNUMBER(F8),ISNUMBER(G8)),F8-B8,"")</f>
        <v/>
      </c>
      <c r="J8" s="10">
        <f>IF(AND(ISNUMBER(B8),ISNUMBER(C8),ISNUMBER(F8),ISNUMBER(G8)),G8-C8,"")</f>
        <v/>
      </c>
      <c r="K8" s="10">
        <f>IF(AND(ISNUMBER(B8),ISNUMBER(C8),ISNUMBER(F8),ISNUMBER(G8)),SQRT(I8^2+J8^2),"")</f>
        <v/>
      </c>
      <c r="L8" s="11">
        <f>IF(AND(AND(ISNUMBER(B8),ISNUMBER(C8),ISNUMBER(F8),ISNUMBER(G8)),N(K8)&gt;0),MOD(DEGREES(ATAN2(I8,J8)),360),"")</f>
        <v/>
      </c>
      <c r="M8" s="12">
        <f>IF(ISNUMBER(L8),INT(MOD(ROUND(MOD(L8,360)*3600,0),1296000)/3600)&amp;"°"&amp;TEXT(INT(MOD(MOD(ROUND(MOD(L8,360)*3600,0),1296000),3600)/60),"00")&amp;"'"&amp;TEXT(MOD(MOD(ROUND(MOD(L8,360)*3600,0),1296000),60),"00")&amp;"""","")</f>
        <v/>
      </c>
      <c r="N8" s="12">
        <f>IF(ISNUMBER(L8),IF(L8&lt;90,"شمال "&amp;INT(MOD(ROUND(MOD(L8,360)*3600,0),1296000)/3600)&amp;"°"&amp;TEXT(INT(MOD(MOD(ROUND(MOD(L8,360)*3600,0),1296000),3600)/60),"00")&amp;"'"&amp;TEXT(MOD(MOD(ROUND(MOD(L8,360)*3600,0),1296000),60),"00")&amp;""""&amp;" شرق",IF(L8&lt;180,"جنوب "&amp;INT(MOD(ROUND(MOD(180-L8,360)*3600,0),1296000)/3600)&amp;"°"&amp;TEXT(INT(MOD(MOD(ROUND(MOD(180-L8,360)*3600,0),1296000),3600)/60),"00")&amp;"'"&amp;TEXT(MOD(MOD(ROUND(MOD(180-L8,360)*3600,0),1296000),60),"00")&amp;""""&amp;" شرق",IF(L8&lt;270,"جنوب "&amp;INT(MOD(ROUND(MOD(L8-180,360)*3600,0),1296000)/3600)&amp;"°"&amp;TEXT(INT(MOD(MOD(ROUND(MOD(L8-180,360)*3600,0),1296000),3600)/60),"00")&amp;"'"&amp;TEXT(MOD(MOD(ROUND(MOD(L8-180,360)*3600,0),1296000),60),"00")&amp;""""&amp;" غرب","شمال "&amp;INT(MOD(ROUND(MOD(360-L8,360)*3600,0),1296000)/3600)&amp;"°"&amp;TEXT(INT(MOD(MOD(ROUND(MOD(360-L8,360)*3600,0),1296000),3600)/60),"00")&amp;"'"&amp;TEXT(MOD(MOD(ROUND(MOD(360-L8,360)*3600,0),1296000),60),"00")&amp;""""&amp;" غرب"))),"")</f>
        <v/>
      </c>
      <c r="O8" s="10">
        <f>IF(AND(ISNUMBER(K8),ISNUMBER(D8),ISNUMBER(H8)),SQRT(K8^2+(H8-D8)^2),"")</f>
        <v/>
      </c>
      <c r="P8" s="13">
        <f>IF(AND(ISNUMBER(K8),N(K8)&gt;0,ISNUMBER(D8),ISNUMBER(H8)),(H8-D8)/K8*100,"")</f>
        <v/>
      </c>
    </row>
    <row r="9">
      <c r="A9" s="8" t="inlineStr">
        <is>
          <t>P3</t>
        </is>
      </c>
      <c r="B9" s="9" t="n">
        <v>2845150.664</v>
      </c>
      <c r="C9" s="9" t="n">
        <v>512431.508</v>
      </c>
      <c r="D9" s="9" t="n">
        <v>113.105</v>
      </c>
      <c r="E9" s="8" t="inlineStr">
        <is>
          <t>P4</t>
        </is>
      </c>
      <c r="F9" s="9" t="n">
        <v>2845138.905</v>
      </c>
      <c r="G9" s="9" t="n">
        <v>512440.771</v>
      </c>
      <c r="H9" s="9" t="n">
        <v>112.918</v>
      </c>
      <c r="I9" s="10">
        <f>IF(AND(ISNUMBER(B9),ISNUMBER(C9),ISNUMBER(F9),ISNUMBER(G9)),F9-B9,"")</f>
        <v/>
      </c>
      <c r="J9" s="10">
        <f>IF(AND(ISNUMBER(B9),ISNUMBER(C9),ISNUMBER(F9),ISNUMBER(G9)),G9-C9,"")</f>
        <v/>
      </c>
      <c r="K9" s="10">
        <f>IF(AND(ISNUMBER(B9),ISNUMBER(C9),ISNUMBER(F9),ISNUMBER(G9)),SQRT(I9^2+J9^2),"")</f>
        <v/>
      </c>
      <c r="L9" s="11">
        <f>IF(AND(AND(ISNUMBER(B9),ISNUMBER(C9),ISNUMBER(F9),ISNUMBER(G9)),N(K9)&gt;0),MOD(DEGREES(ATAN2(I9,J9)),360),"")</f>
        <v/>
      </c>
      <c r="M9" s="12">
        <f>IF(ISNUMBER(L9),INT(MOD(ROUND(MOD(L9,360)*3600,0),1296000)/3600)&amp;"°"&amp;TEXT(INT(MOD(MOD(ROUND(MOD(L9,360)*3600,0),1296000),3600)/60),"00")&amp;"'"&amp;TEXT(MOD(MOD(ROUND(MOD(L9,360)*3600,0),1296000),60),"00")&amp;"""","")</f>
        <v/>
      </c>
      <c r="N9" s="12">
        <f>IF(ISNUMBER(L9),IF(L9&lt;90,"شمال "&amp;INT(MOD(ROUND(MOD(L9,360)*3600,0),1296000)/3600)&amp;"°"&amp;TEXT(INT(MOD(MOD(ROUND(MOD(L9,360)*3600,0),1296000),3600)/60),"00")&amp;"'"&amp;TEXT(MOD(MOD(ROUND(MOD(L9,360)*3600,0),1296000),60),"00")&amp;""""&amp;" شرق",IF(L9&lt;180,"جنوب "&amp;INT(MOD(ROUND(MOD(180-L9,360)*3600,0),1296000)/3600)&amp;"°"&amp;TEXT(INT(MOD(MOD(ROUND(MOD(180-L9,360)*3600,0),1296000),3600)/60),"00")&amp;"'"&amp;TEXT(MOD(MOD(ROUND(MOD(180-L9,360)*3600,0),1296000),60),"00")&amp;""""&amp;" شرق",IF(L9&lt;270,"جنوب "&amp;INT(MOD(ROUND(MOD(L9-180,360)*3600,0),1296000)/3600)&amp;"°"&amp;TEXT(INT(MOD(MOD(ROUND(MOD(L9-180,360)*3600,0),1296000),3600)/60),"00")&amp;"'"&amp;TEXT(MOD(MOD(ROUND(MOD(L9-180,360)*3600,0),1296000),60),"00")&amp;""""&amp;" غرب","شمال "&amp;INT(MOD(ROUND(MOD(360-L9,360)*3600,0),1296000)/3600)&amp;"°"&amp;TEXT(INT(MOD(MOD(ROUND(MOD(360-L9,360)*3600,0),1296000),3600)/60),"00")&amp;"'"&amp;TEXT(MOD(MOD(ROUND(MOD(360-L9,360)*3600,0),1296000),60),"00")&amp;""""&amp;" غرب"))),"")</f>
        <v/>
      </c>
      <c r="O9" s="10">
        <f>IF(AND(ISNUMBER(K9),ISNUMBER(D9),ISNUMBER(H9)),SQRT(K9^2+(H9-D9)^2),"")</f>
        <v/>
      </c>
      <c r="P9" s="13">
        <f>IF(AND(ISNUMBER(K9),N(K9)&gt;0,ISNUMBER(D9),ISNUMBER(H9)),(H9-D9)/K9*100,"")</f>
        <v/>
      </c>
    </row>
    <row r="10">
      <c r="A10" s="8" t="inlineStr">
        <is>
          <t>P4</t>
        </is>
      </c>
      <c r="B10" s="9" t="n">
        <v>2845138.905</v>
      </c>
      <c r="C10" s="9" t="n">
        <v>512440.771</v>
      </c>
      <c r="D10" s="9" t="n">
        <v>112.918</v>
      </c>
      <c r="E10" s="8" t="inlineStr">
        <is>
          <t>P5</t>
        </is>
      </c>
      <c r="F10" s="9" t="n">
        <v>2845122.317</v>
      </c>
      <c r="G10" s="9" t="n">
        <v>512436.04</v>
      </c>
      <c r="H10" s="9" t="n">
        <v>112.601</v>
      </c>
      <c r="I10" s="10">
        <f>IF(AND(ISNUMBER(B10),ISNUMBER(C10),ISNUMBER(F10),ISNUMBER(G10)),F10-B10,"")</f>
        <v/>
      </c>
      <c r="J10" s="10">
        <f>IF(AND(ISNUMBER(B10),ISNUMBER(C10),ISNUMBER(F10),ISNUMBER(G10)),G10-C10,"")</f>
        <v/>
      </c>
      <c r="K10" s="10">
        <f>IF(AND(ISNUMBER(B10),ISNUMBER(C10),ISNUMBER(F10),ISNUMBER(G10)),SQRT(I10^2+J10^2),"")</f>
        <v/>
      </c>
      <c r="L10" s="11">
        <f>IF(AND(AND(ISNUMBER(B10),ISNUMBER(C10),ISNUMBER(F10),ISNUMBER(G10)),N(K10)&gt;0),MOD(DEGREES(ATAN2(I10,J10)),360),"")</f>
        <v/>
      </c>
      <c r="M10" s="12">
        <f>IF(ISNUMBER(L10),INT(MOD(ROUND(MOD(L10,360)*3600,0),1296000)/3600)&amp;"°"&amp;TEXT(INT(MOD(MOD(ROUND(MOD(L10,360)*3600,0),1296000),3600)/60),"00")&amp;"'"&amp;TEXT(MOD(MOD(ROUND(MOD(L10,360)*3600,0),1296000),60),"00")&amp;"""","")</f>
        <v/>
      </c>
      <c r="N10" s="12">
        <f>IF(ISNUMBER(L10),IF(L10&lt;90,"شمال "&amp;INT(MOD(ROUND(MOD(L10,360)*3600,0),1296000)/3600)&amp;"°"&amp;TEXT(INT(MOD(MOD(ROUND(MOD(L10,360)*3600,0),1296000),3600)/60),"00")&amp;"'"&amp;TEXT(MOD(MOD(ROUND(MOD(L10,360)*3600,0),1296000),60),"00")&amp;""""&amp;" شرق",IF(L10&lt;180,"جنوب "&amp;INT(MOD(ROUND(MOD(180-L10,360)*3600,0),1296000)/3600)&amp;"°"&amp;TEXT(INT(MOD(MOD(ROUND(MOD(180-L10,360)*3600,0),1296000),3600)/60),"00")&amp;"'"&amp;TEXT(MOD(MOD(ROUND(MOD(180-L10,360)*3600,0),1296000),60),"00")&amp;""""&amp;" شرق",IF(L10&lt;270,"جنوب "&amp;INT(MOD(ROUND(MOD(L10-180,360)*3600,0),1296000)/3600)&amp;"°"&amp;TEXT(INT(MOD(MOD(ROUND(MOD(L10-180,360)*3600,0),1296000),3600)/60),"00")&amp;"'"&amp;TEXT(MOD(MOD(ROUND(MOD(L10-180,360)*3600,0),1296000),60),"00")&amp;""""&amp;" غرب","شمال "&amp;INT(MOD(ROUND(MOD(360-L10,360)*3600,0),1296000)/3600)&amp;"°"&amp;TEXT(INT(MOD(MOD(ROUND(MOD(360-L10,360)*3600,0),1296000),3600)/60),"00")&amp;"'"&amp;TEXT(MOD(MOD(ROUND(MOD(360-L10,360)*3600,0),1296000),60),"00")&amp;""""&amp;" غرب"))),"")</f>
        <v/>
      </c>
      <c r="O10" s="10">
        <f>IF(AND(ISNUMBER(K10),ISNUMBER(D10),ISNUMBER(H10)),SQRT(K10^2+(H10-D10)^2),"")</f>
        <v/>
      </c>
      <c r="P10" s="13">
        <f>IF(AND(ISNUMBER(K10),N(K10)&gt;0,ISNUMBER(D10),ISNUMBER(H10)),(H10-D10)/K10*100,"")</f>
        <v/>
      </c>
    </row>
    <row r="11">
      <c r="A11" s="8" t="inlineStr">
        <is>
          <t>P5</t>
        </is>
      </c>
      <c r="B11" s="9" t="n">
        <v>2845122.317</v>
      </c>
      <c r="C11" s="9" t="n">
        <v>512436.04</v>
      </c>
      <c r="D11" s="9" t="n">
        <v>112.601</v>
      </c>
      <c r="E11" s="8" t="inlineStr">
        <is>
          <t>P6</t>
        </is>
      </c>
      <c r="F11" s="9" t="n">
        <v>2845110.032</v>
      </c>
      <c r="G11" s="9" t="n">
        <v>512421.386</v>
      </c>
      <c r="H11" s="9" t="n">
        <v>112.29</v>
      </c>
      <c r="I11" s="10">
        <f>IF(AND(ISNUMBER(B11),ISNUMBER(C11),ISNUMBER(F11),ISNUMBER(G11)),F11-B11,"")</f>
        <v/>
      </c>
      <c r="J11" s="10">
        <f>IF(AND(ISNUMBER(B11),ISNUMBER(C11),ISNUMBER(F11),ISNUMBER(G11)),G11-C11,"")</f>
        <v/>
      </c>
      <c r="K11" s="10">
        <f>IF(AND(ISNUMBER(B11),ISNUMBER(C11),ISNUMBER(F11),ISNUMBER(G11)),SQRT(I11^2+J11^2),"")</f>
        <v/>
      </c>
      <c r="L11" s="11">
        <f>IF(AND(AND(ISNUMBER(B11),ISNUMBER(C11),ISNUMBER(F11),ISNUMBER(G11)),N(K11)&gt;0),MOD(DEGREES(ATAN2(I11,J11)),360),"")</f>
        <v/>
      </c>
      <c r="M11" s="12">
        <f>IF(ISNUMBER(L11),INT(MOD(ROUND(MOD(L11,360)*3600,0),1296000)/3600)&amp;"°"&amp;TEXT(INT(MOD(MOD(ROUND(MOD(L11,360)*3600,0),1296000),3600)/60),"00")&amp;"'"&amp;TEXT(MOD(MOD(ROUND(MOD(L11,360)*3600,0),1296000),60),"00")&amp;"""","")</f>
        <v/>
      </c>
      <c r="N11" s="12">
        <f>IF(ISNUMBER(L11),IF(L11&lt;90,"شمال "&amp;INT(MOD(ROUND(MOD(L11,360)*3600,0),1296000)/3600)&amp;"°"&amp;TEXT(INT(MOD(MOD(ROUND(MOD(L11,360)*3600,0),1296000),3600)/60),"00")&amp;"'"&amp;TEXT(MOD(MOD(ROUND(MOD(L11,360)*3600,0),1296000),60),"00")&amp;""""&amp;" شرق",IF(L11&lt;180,"جنوب "&amp;INT(MOD(ROUND(MOD(180-L11,360)*3600,0),1296000)/3600)&amp;"°"&amp;TEXT(INT(MOD(MOD(ROUND(MOD(180-L11,360)*3600,0),1296000),3600)/60),"00")&amp;"'"&amp;TEXT(MOD(MOD(ROUND(MOD(180-L11,360)*3600,0),1296000),60),"00")&amp;""""&amp;" شرق",IF(L11&lt;270,"جنوب "&amp;INT(MOD(ROUND(MOD(L11-180,360)*3600,0),1296000)/3600)&amp;"°"&amp;TEXT(INT(MOD(MOD(ROUND(MOD(L11-180,360)*3600,0),1296000),3600)/60),"00")&amp;"'"&amp;TEXT(MOD(MOD(ROUND(MOD(L11-180,360)*3600,0),1296000),60),"00")&amp;""""&amp;" غرب","شمال "&amp;INT(MOD(ROUND(MOD(360-L11,360)*3600,0),1296000)/3600)&amp;"°"&amp;TEXT(INT(MOD(MOD(ROUND(MOD(360-L11,360)*3600,0),1296000),3600)/60),"00")&amp;"'"&amp;TEXT(MOD(MOD(ROUND(MOD(360-L11,360)*3600,0),1296000),60),"00")&amp;""""&amp;" غرب"))),"")</f>
        <v/>
      </c>
      <c r="O11" s="10">
        <f>IF(AND(ISNUMBER(K11),ISNUMBER(D11),ISNUMBER(H11)),SQRT(K11^2+(H11-D11)^2),"")</f>
        <v/>
      </c>
      <c r="P11" s="13">
        <f>IF(AND(ISNUMBER(K11),N(K11)&gt;0,ISNUMBER(D11),ISNUMBER(H11)),(H11-D11)/K11*100,"")</f>
        <v/>
      </c>
    </row>
    <row r="12">
      <c r="A12" s="8" t="inlineStr">
        <is>
          <t>P6</t>
        </is>
      </c>
      <c r="B12" s="9" t="n">
        <v>2845110.032</v>
      </c>
      <c r="C12" s="9" t="n">
        <v>512421.386</v>
      </c>
      <c r="D12" s="9" t="n">
        <v>112.29</v>
      </c>
      <c r="E12" s="8" t="inlineStr">
        <is>
          <t>P7</t>
        </is>
      </c>
      <c r="F12" s="9" t="n">
        <v>2845105.448</v>
      </c>
      <c r="G12" s="9" t="n">
        <v>512402.857</v>
      </c>
      <c r="H12" s="9" t="n">
        <v>112.054</v>
      </c>
      <c r="I12" s="10">
        <f>IF(AND(ISNUMBER(B12),ISNUMBER(C12),ISNUMBER(F12),ISNUMBER(G12)),F12-B12,"")</f>
        <v/>
      </c>
      <c r="J12" s="10">
        <f>IF(AND(ISNUMBER(B12),ISNUMBER(C12),ISNUMBER(F12),ISNUMBER(G12)),G12-C12,"")</f>
        <v/>
      </c>
      <c r="K12" s="10">
        <f>IF(AND(ISNUMBER(B12),ISNUMBER(C12),ISNUMBER(F12),ISNUMBER(G12)),SQRT(I12^2+J12^2),"")</f>
        <v/>
      </c>
      <c r="L12" s="11">
        <f>IF(AND(AND(ISNUMBER(B12),ISNUMBER(C12),ISNUMBER(F12),ISNUMBER(G12)),N(K12)&gt;0),MOD(DEGREES(ATAN2(I12,J12)),360),"")</f>
        <v/>
      </c>
      <c r="M12" s="12">
        <f>IF(ISNUMBER(L12),INT(MOD(ROUND(MOD(L12,360)*3600,0),1296000)/3600)&amp;"°"&amp;TEXT(INT(MOD(MOD(ROUND(MOD(L12,360)*3600,0),1296000),3600)/60),"00")&amp;"'"&amp;TEXT(MOD(MOD(ROUND(MOD(L12,360)*3600,0),1296000),60),"00")&amp;"""","")</f>
        <v/>
      </c>
      <c r="N12" s="12">
        <f>IF(ISNUMBER(L12),IF(L12&lt;90,"شمال "&amp;INT(MOD(ROUND(MOD(L12,360)*3600,0),1296000)/3600)&amp;"°"&amp;TEXT(INT(MOD(MOD(ROUND(MOD(L12,360)*3600,0),1296000),3600)/60),"00")&amp;"'"&amp;TEXT(MOD(MOD(ROUND(MOD(L12,360)*3600,0),1296000),60),"00")&amp;""""&amp;" شرق",IF(L12&lt;180,"جنوب "&amp;INT(MOD(ROUND(MOD(180-L12,360)*3600,0),1296000)/3600)&amp;"°"&amp;TEXT(INT(MOD(MOD(ROUND(MOD(180-L12,360)*3600,0),1296000),3600)/60),"00")&amp;"'"&amp;TEXT(MOD(MOD(ROUND(MOD(180-L12,360)*3600,0),1296000),60),"00")&amp;""""&amp;" شرق",IF(L12&lt;270,"جنوب "&amp;INT(MOD(ROUND(MOD(L12-180,360)*3600,0),1296000)/3600)&amp;"°"&amp;TEXT(INT(MOD(MOD(ROUND(MOD(L12-180,360)*3600,0),1296000),3600)/60),"00")&amp;"'"&amp;TEXT(MOD(MOD(ROUND(MOD(L12-180,360)*3600,0),1296000),60),"00")&amp;""""&amp;" غرب","شمال "&amp;INT(MOD(ROUND(MOD(360-L12,360)*3600,0),1296000)/3600)&amp;"°"&amp;TEXT(INT(MOD(MOD(ROUND(MOD(360-L12,360)*3600,0),1296000),3600)/60),"00")&amp;"'"&amp;TEXT(MOD(MOD(ROUND(MOD(360-L12,360)*3600,0),1296000),60),"00")&amp;""""&amp;" غرب"))),"")</f>
        <v/>
      </c>
      <c r="O12" s="10">
        <f>IF(AND(ISNUMBER(K12),ISNUMBER(D12),ISNUMBER(H12)),SQRT(K12^2+(H12-D12)^2),"")</f>
        <v/>
      </c>
      <c r="P12" s="13">
        <f>IF(AND(ISNUMBER(K12),N(K12)&gt;0,ISNUMBER(D12),ISNUMBER(H12)),(H12-D12)/K12*100,"")</f>
        <v/>
      </c>
    </row>
    <row r="13">
      <c r="A13" s="8" t="inlineStr">
        <is>
          <t>P7</t>
        </is>
      </c>
      <c r="B13" s="9" t="n">
        <v>2845105.448</v>
      </c>
      <c r="C13" s="9" t="n">
        <v>512402.857</v>
      </c>
      <c r="D13" s="9" t="n">
        <v>112.054</v>
      </c>
      <c r="E13" s="8" t="inlineStr">
        <is>
          <t>BM1</t>
        </is>
      </c>
      <c r="F13" s="9" t="n">
        <v>2845120.512</v>
      </c>
      <c r="G13" s="9" t="n">
        <v>512380.204</v>
      </c>
      <c r="H13" s="9" t="n">
        <v>112.384</v>
      </c>
      <c r="I13" s="10">
        <f>IF(AND(ISNUMBER(B13),ISNUMBER(C13),ISNUMBER(F13),ISNUMBER(G13)),F13-B13,"")</f>
        <v/>
      </c>
      <c r="J13" s="10">
        <f>IF(AND(ISNUMBER(B13),ISNUMBER(C13),ISNUMBER(F13),ISNUMBER(G13)),G13-C13,"")</f>
        <v/>
      </c>
      <c r="K13" s="10">
        <f>IF(AND(ISNUMBER(B13),ISNUMBER(C13),ISNUMBER(F13),ISNUMBER(G13)),SQRT(I13^2+J13^2),"")</f>
        <v/>
      </c>
      <c r="L13" s="11">
        <f>IF(AND(AND(ISNUMBER(B13),ISNUMBER(C13),ISNUMBER(F13),ISNUMBER(G13)),N(K13)&gt;0),MOD(DEGREES(ATAN2(I13,J13)),360),"")</f>
        <v/>
      </c>
      <c r="M13" s="12">
        <f>IF(ISNUMBER(L13),INT(MOD(ROUND(MOD(L13,360)*3600,0),1296000)/3600)&amp;"°"&amp;TEXT(INT(MOD(MOD(ROUND(MOD(L13,360)*3600,0),1296000),3600)/60),"00")&amp;"'"&amp;TEXT(MOD(MOD(ROUND(MOD(L13,360)*3600,0),1296000),60),"00")&amp;"""","")</f>
        <v/>
      </c>
      <c r="N13" s="12">
        <f>IF(ISNUMBER(L13),IF(L13&lt;90,"شمال "&amp;INT(MOD(ROUND(MOD(L13,360)*3600,0),1296000)/3600)&amp;"°"&amp;TEXT(INT(MOD(MOD(ROUND(MOD(L13,360)*3600,0),1296000),3600)/60),"00")&amp;"'"&amp;TEXT(MOD(MOD(ROUND(MOD(L13,360)*3600,0),1296000),60),"00")&amp;""""&amp;" شرق",IF(L13&lt;180,"جنوب "&amp;INT(MOD(ROUND(MOD(180-L13,360)*3600,0),1296000)/3600)&amp;"°"&amp;TEXT(INT(MOD(MOD(ROUND(MOD(180-L13,360)*3600,0),1296000),3600)/60),"00")&amp;"'"&amp;TEXT(MOD(MOD(ROUND(MOD(180-L13,360)*3600,0),1296000),60),"00")&amp;""""&amp;" شرق",IF(L13&lt;270,"جنوب "&amp;INT(MOD(ROUND(MOD(L13-180,360)*3600,0),1296000)/3600)&amp;"°"&amp;TEXT(INT(MOD(MOD(ROUND(MOD(L13-180,360)*3600,0),1296000),3600)/60),"00")&amp;"'"&amp;TEXT(MOD(MOD(ROUND(MOD(L13-180,360)*3600,0),1296000),60),"00")&amp;""""&amp;" غرب","شمال "&amp;INT(MOD(ROUND(MOD(360-L13,360)*3600,0),1296000)/3600)&amp;"°"&amp;TEXT(INT(MOD(MOD(ROUND(MOD(360-L13,360)*3600,0),1296000),3600)/60),"00")&amp;"'"&amp;TEXT(MOD(MOD(ROUND(MOD(360-L13,360)*3600,0),1296000),60),"00")&amp;""""&amp;" غرب"))),"")</f>
        <v/>
      </c>
      <c r="O13" s="10">
        <f>IF(AND(ISNUMBER(K13),ISNUMBER(D13),ISNUMBER(H13)),SQRT(K13^2+(H13-D13)^2),"")</f>
        <v/>
      </c>
      <c r="P13" s="13">
        <f>IF(AND(ISNUMBER(K13),N(K13)&gt;0,ISNUMBER(D13),ISNUMBER(H13)),(H13-D13)/K13*100,"")</f>
        <v/>
      </c>
    </row>
    <row r="14">
      <c r="A14" s="8" t="n"/>
      <c r="B14" s="9" t="n"/>
      <c r="C14" s="9" t="n"/>
      <c r="D14" s="9" t="n"/>
      <c r="E14" s="8" t="n"/>
      <c r="F14" s="9" t="n"/>
      <c r="G14" s="9" t="n"/>
      <c r="H14" s="9" t="n"/>
      <c r="I14" s="10">
        <f>IF(AND(ISNUMBER(B14),ISNUMBER(C14),ISNUMBER(F14),ISNUMBER(G14)),F14-B14,"")</f>
        <v/>
      </c>
      <c r="J14" s="10">
        <f>IF(AND(ISNUMBER(B14),ISNUMBER(C14),ISNUMBER(F14),ISNUMBER(G14)),G14-C14,"")</f>
        <v/>
      </c>
      <c r="K14" s="10">
        <f>IF(AND(ISNUMBER(B14),ISNUMBER(C14),ISNUMBER(F14),ISNUMBER(G14)),SQRT(I14^2+J14^2),"")</f>
        <v/>
      </c>
      <c r="L14" s="11">
        <f>IF(AND(AND(ISNUMBER(B14),ISNUMBER(C14),ISNUMBER(F14),ISNUMBER(G14)),N(K14)&gt;0),MOD(DEGREES(ATAN2(I14,J14)),360),"")</f>
        <v/>
      </c>
      <c r="M14" s="12">
        <f>IF(ISNUMBER(L14),INT(MOD(ROUND(MOD(L14,360)*3600,0),1296000)/3600)&amp;"°"&amp;TEXT(INT(MOD(MOD(ROUND(MOD(L14,360)*3600,0),1296000),3600)/60),"00")&amp;"'"&amp;TEXT(MOD(MOD(ROUND(MOD(L14,360)*3600,0),1296000),60),"00")&amp;"""","")</f>
        <v/>
      </c>
      <c r="N14" s="12">
        <f>IF(ISNUMBER(L14),IF(L14&lt;90,"شمال "&amp;INT(MOD(ROUND(MOD(L14,360)*3600,0),1296000)/3600)&amp;"°"&amp;TEXT(INT(MOD(MOD(ROUND(MOD(L14,360)*3600,0),1296000),3600)/60),"00")&amp;"'"&amp;TEXT(MOD(MOD(ROUND(MOD(L14,360)*3600,0),1296000),60),"00")&amp;""""&amp;" شرق",IF(L14&lt;180,"جنوب "&amp;INT(MOD(ROUND(MOD(180-L14,360)*3600,0),1296000)/3600)&amp;"°"&amp;TEXT(INT(MOD(MOD(ROUND(MOD(180-L14,360)*3600,0),1296000),3600)/60),"00")&amp;"'"&amp;TEXT(MOD(MOD(ROUND(MOD(180-L14,360)*3600,0),1296000),60),"00")&amp;""""&amp;" شرق",IF(L14&lt;270,"جنوب "&amp;INT(MOD(ROUND(MOD(L14-180,360)*3600,0),1296000)/3600)&amp;"°"&amp;TEXT(INT(MOD(MOD(ROUND(MOD(L14-180,360)*3600,0),1296000),3600)/60),"00")&amp;"'"&amp;TEXT(MOD(MOD(ROUND(MOD(L14-180,360)*3600,0),1296000),60),"00")&amp;""""&amp;" غرب","شمال "&amp;INT(MOD(ROUND(MOD(360-L14,360)*3600,0),1296000)/3600)&amp;"°"&amp;TEXT(INT(MOD(MOD(ROUND(MOD(360-L14,360)*3600,0),1296000),3600)/60),"00")&amp;"'"&amp;TEXT(MOD(MOD(ROUND(MOD(360-L14,360)*3600,0),1296000),60),"00")&amp;""""&amp;" غرب"))),"")</f>
        <v/>
      </c>
      <c r="O14" s="10">
        <f>IF(AND(ISNUMBER(K14),ISNUMBER(D14),ISNUMBER(H14)),SQRT(K14^2+(H14-D14)^2),"")</f>
        <v/>
      </c>
      <c r="P14" s="13">
        <f>IF(AND(ISNUMBER(K14),N(K14)&gt;0,ISNUMBER(D14),ISNUMBER(H14)),(H14-D14)/K14*100,"")</f>
        <v/>
      </c>
    </row>
    <row r="15">
      <c r="A15" s="8" t="n"/>
      <c r="B15" s="9" t="n"/>
      <c r="C15" s="9" t="n"/>
      <c r="D15" s="9" t="n"/>
      <c r="E15" s="8" t="n"/>
      <c r="F15" s="9" t="n"/>
      <c r="G15" s="9" t="n"/>
      <c r="H15" s="9" t="n"/>
      <c r="I15" s="10">
        <f>IF(AND(ISNUMBER(B15),ISNUMBER(C15),ISNUMBER(F15),ISNUMBER(G15)),F15-B15,"")</f>
        <v/>
      </c>
      <c r="J15" s="10">
        <f>IF(AND(ISNUMBER(B15),ISNUMBER(C15),ISNUMBER(F15),ISNUMBER(G15)),G15-C15,"")</f>
        <v/>
      </c>
      <c r="K15" s="10">
        <f>IF(AND(ISNUMBER(B15),ISNUMBER(C15),ISNUMBER(F15),ISNUMBER(G15)),SQRT(I15^2+J15^2),"")</f>
        <v/>
      </c>
      <c r="L15" s="11">
        <f>IF(AND(AND(ISNUMBER(B15),ISNUMBER(C15),ISNUMBER(F15),ISNUMBER(G15)),N(K15)&gt;0),MOD(DEGREES(ATAN2(I15,J15)),360),"")</f>
        <v/>
      </c>
      <c r="M15" s="12">
        <f>IF(ISNUMBER(L15),INT(MOD(ROUND(MOD(L15,360)*3600,0),1296000)/3600)&amp;"°"&amp;TEXT(INT(MOD(MOD(ROUND(MOD(L15,360)*3600,0),1296000),3600)/60),"00")&amp;"'"&amp;TEXT(MOD(MOD(ROUND(MOD(L15,360)*3600,0),1296000),60),"00")&amp;"""","")</f>
        <v/>
      </c>
      <c r="N15" s="12">
        <f>IF(ISNUMBER(L15),IF(L15&lt;90,"شمال "&amp;INT(MOD(ROUND(MOD(L15,360)*3600,0),1296000)/3600)&amp;"°"&amp;TEXT(INT(MOD(MOD(ROUND(MOD(L15,360)*3600,0),1296000),3600)/60),"00")&amp;"'"&amp;TEXT(MOD(MOD(ROUND(MOD(L15,360)*3600,0),1296000),60),"00")&amp;""""&amp;" شرق",IF(L15&lt;180,"جنوب "&amp;INT(MOD(ROUND(MOD(180-L15,360)*3600,0),1296000)/3600)&amp;"°"&amp;TEXT(INT(MOD(MOD(ROUND(MOD(180-L15,360)*3600,0),1296000),3600)/60),"00")&amp;"'"&amp;TEXT(MOD(MOD(ROUND(MOD(180-L15,360)*3600,0),1296000),60),"00")&amp;""""&amp;" شرق",IF(L15&lt;270,"جنوب "&amp;INT(MOD(ROUND(MOD(L15-180,360)*3600,0),1296000)/3600)&amp;"°"&amp;TEXT(INT(MOD(MOD(ROUND(MOD(L15-180,360)*3600,0),1296000),3600)/60),"00")&amp;"'"&amp;TEXT(MOD(MOD(ROUND(MOD(L15-180,360)*3600,0),1296000),60),"00")&amp;""""&amp;" غرب","شمال "&amp;INT(MOD(ROUND(MOD(360-L15,360)*3600,0),1296000)/3600)&amp;"°"&amp;TEXT(INT(MOD(MOD(ROUND(MOD(360-L15,360)*3600,0),1296000),3600)/60),"00")&amp;"'"&amp;TEXT(MOD(MOD(ROUND(MOD(360-L15,360)*3600,0),1296000),60),"00")&amp;""""&amp;" غرب"))),"")</f>
        <v/>
      </c>
      <c r="O15" s="10">
        <f>IF(AND(ISNUMBER(K15),ISNUMBER(D15),ISNUMBER(H15)),SQRT(K15^2+(H15-D15)^2),"")</f>
        <v/>
      </c>
      <c r="P15" s="13">
        <f>IF(AND(ISNUMBER(K15),N(K15)&gt;0,ISNUMBER(D15),ISNUMBER(H15)),(H15-D15)/K15*100,"")</f>
        <v/>
      </c>
    </row>
    <row r="16">
      <c r="A16" s="8" t="n"/>
      <c r="B16" s="9" t="n"/>
      <c r="C16" s="9" t="n"/>
      <c r="D16" s="9" t="n"/>
      <c r="E16" s="8" t="n"/>
      <c r="F16" s="9" t="n"/>
      <c r="G16" s="9" t="n"/>
      <c r="H16" s="9" t="n"/>
      <c r="I16" s="10">
        <f>IF(AND(ISNUMBER(B16),ISNUMBER(C16),ISNUMBER(F16),ISNUMBER(G16)),F16-B16,"")</f>
        <v/>
      </c>
      <c r="J16" s="10">
        <f>IF(AND(ISNUMBER(B16),ISNUMBER(C16),ISNUMBER(F16),ISNUMBER(G16)),G16-C16,"")</f>
        <v/>
      </c>
      <c r="K16" s="10">
        <f>IF(AND(ISNUMBER(B16),ISNUMBER(C16),ISNUMBER(F16),ISNUMBER(G16)),SQRT(I16^2+J16^2),"")</f>
        <v/>
      </c>
      <c r="L16" s="11">
        <f>IF(AND(AND(ISNUMBER(B16),ISNUMBER(C16),ISNUMBER(F16),ISNUMBER(G16)),N(K16)&gt;0),MOD(DEGREES(ATAN2(I16,J16)),360),"")</f>
        <v/>
      </c>
      <c r="M16" s="12">
        <f>IF(ISNUMBER(L16),INT(MOD(ROUND(MOD(L16,360)*3600,0),1296000)/3600)&amp;"°"&amp;TEXT(INT(MOD(MOD(ROUND(MOD(L16,360)*3600,0),1296000),3600)/60),"00")&amp;"'"&amp;TEXT(MOD(MOD(ROUND(MOD(L16,360)*3600,0),1296000),60),"00")&amp;"""","")</f>
        <v/>
      </c>
      <c r="N16" s="12">
        <f>IF(ISNUMBER(L16),IF(L16&lt;90,"شمال "&amp;INT(MOD(ROUND(MOD(L16,360)*3600,0),1296000)/3600)&amp;"°"&amp;TEXT(INT(MOD(MOD(ROUND(MOD(L16,360)*3600,0),1296000),3600)/60),"00")&amp;"'"&amp;TEXT(MOD(MOD(ROUND(MOD(L16,360)*3600,0),1296000),60),"00")&amp;""""&amp;" شرق",IF(L16&lt;180,"جنوب "&amp;INT(MOD(ROUND(MOD(180-L16,360)*3600,0),1296000)/3600)&amp;"°"&amp;TEXT(INT(MOD(MOD(ROUND(MOD(180-L16,360)*3600,0),1296000),3600)/60),"00")&amp;"'"&amp;TEXT(MOD(MOD(ROUND(MOD(180-L16,360)*3600,0),1296000),60),"00")&amp;""""&amp;" شرق",IF(L16&lt;270,"جنوب "&amp;INT(MOD(ROUND(MOD(L16-180,360)*3600,0),1296000)/3600)&amp;"°"&amp;TEXT(INT(MOD(MOD(ROUND(MOD(L16-180,360)*3600,0),1296000),3600)/60),"00")&amp;"'"&amp;TEXT(MOD(MOD(ROUND(MOD(L16-180,360)*3600,0),1296000),60),"00")&amp;""""&amp;" غرب","شمال "&amp;INT(MOD(ROUND(MOD(360-L16,360)*3600,0),1296000)/3600)&amp;"°"&amp;TEXT(INT(MOD(MOD(ROUND(MOD(360-L16,360)*3600,0),1296000),3600)/60),"00")&amp;"'"&amp;TEXT(MOD(MOD(ROUND(MOD(360-L16,360)*3600,0),1296000),60),"00")&amp;""""&amp;" غرب"))),"")</f>
        <v/>
      </c>
      <c r="O16" s="10">
        <f>IF(AND(ISNUMBER(K16),ISNUMBER(D16),ISNUMBER(H16)),SQRT(K16^2+(H16-D16)^2),"")</f>
        <v/>
      </c>
      <c r="P16" s="13">
        <f>IF(AND(ISNUMBER(K16),N(K16)&gt;0,ISNUMBER(D16),ISNUMBER(H16)),(H16-D16)/K16*100,"")</f>
        <v/>
      </c>
    </row>
    <row r="17">
      <c r="A17" s="8" t="n"/>
      <c r="B17" s="9" t="n"/>
      <c r="C17" s="9" t="n"/>
      <c r="D17" s="9" t="n"/>
      <c r="E17" s="8" t="n"/>
      <c r="F17" s="9" t="n"/>
      <c r="G17" s="9" t="n"/>
      <c r="H17" s="9" t="n"/>
      <c r="I17" s="10">
        <f>IF(AND(ISNUMBER(B17),ISNUMBER(C17),ISNUMBER(F17),ISNUMBER(G17)),F17-B17,"")</f>
        <v/>
      </c>
      <c r="J17" s="10">
        <f>IF(AND(ISNUMBER(B17),ISNUMBER(C17),ISNUMBER(F17),ISNUMBER(G17)),G17-C17,"")</f>
        <v/>
      </c>
      <c r="K17" s="10">
        <f>IF(AND(ISNUMBER(B17),ISNUMBER(C17),ISNUMBER(F17),ISNUMBER(G17)),SQRT(I17^2+J17^2),"")</f>
        <v/>
      </c>
      <c r="L17" s="11">
        <f>IF(AND(AND(ISNUMBER(B17),ISNUMBER(C17),ISNUMBER(F17),ISNUMBER(G17)),N(K17)&gt;0),MOD(DEGREES(ATAN2(I17,J17)),360),"")</f>
        <v/>
      </c>
      <c r="M17" s="12">
        <f>IF(ISNUMBER(L17),INT(MOD(ROUND(MOD(L17,360)*3600,0),1296000)/3600)&amp;"°"&amp;TEXT(INT(MOD(MOD(ROUND(MOD(L17,360)*3600,0),1296000),3600)/60),"00")&amp;"'"&amp;TEXT(MOD(MOD(ROUND(MOD(L17,360)*3600,0),1296000),60),"00")&amp;"""","")</f>
        <v/>
      </c>
      <c r="N17" s="12">
        <f>IF(ISNUMBER(L17),IF(L17&lt;90,"شمال "&amp;INT(MOD(ROUND(MOD(L17,360)*3600,0),1296000)/3600)&amp;"°"&amp;TEXT(INT(MOD(MOD(ROUND(MOD(L17,360)*3600,0),1296000),3600)/60),"00")&amp;"'"&amp;TEXT(MOD(MOD(ROUND(MOD(L17,360)*3600,0),1296000),60),"00")&amp;""""&amp;" شرق",IF(L17&lt;180,"جنوب "&amp;INT(MOD(ROUND(MOD(180-L17,360)*3600,0),1296000)/3600)&amp;"°"&amp;TEXT(INT(MOD(MOD(ROUND(MOD(180-L17,360)*3600,0),1296000),3600)/60),"00")&amp;"'"&amp;TEXT(MOD(MOD(ROUND(MOD(180-L17,360)*3600,0),1296000),60),"00")&amp;""""&amp;" شرق",IF(L17&lt;270,"جنوب "&amp;INT(MOD(ROUND(MOD(L17-180,360)*3600,0),1296000)/3600)&amp;"°"&amp;TEXT(INT(MOD(MOD(ROUND(MOD(L17-180,360)*3600,0),1296000),3600)/60),"00")&amp;"'"&amp;TEXT(MOD(MOD(ROUND(MOD(L17-180,360)*3600,0),1296000),60),"00")&amp;""""&amp;" غرب","شمال "&amp;INT(MOD(ROUND(MOD(360-L17,360)*3600,0),1296000)/3600)&amp;"°"&amp;TEXT(INT(MOD(MOD(ROUND(MOD(360-L17,360)*3600,0),1296000),3600)/60),"00")&amp;"'"&amp;TEXT(MOD(MOD(ROUND(MOD(360-L17,360)*3600,0),1296000),60),"00")&amp;""""&amp;" غرب"))),"")</f>
        <v/>
      </c>
      <c r="O17" s="10">
        <f>IF(AND(ISNUMBER(K17),ISNUMBER(D17),ISNUMBER(H17)),SQRT(K17^2+(H17-D17)^2),"")</f>
        <v/>
      </c>
      <c r="P17" s="13">
        <f>IF(AND(ISNUMBER(K17),N(K17)&gt;0,ISNUMBER(D17),ISNUMBER(H17)),(H17-D17)/K17*100,"")</f>
        <v/>
      </c>
    </row>
    <row r="18">
      <c r="A18" s="8" t="n"/>
      <c r="B18" s="9" t="n"/>
      <c r="C18" s="9" t="n"/>
      <c r="D18" s="9" t="n"/>
      <c r="E18" s="8" t="n"/>
      <c r="F18" s="9" t="n"/>
      <c r="G18" s="9" t="n"/>
      <c r="H18" s="9" t="n"/>
      <c r="I18" s="10">
        <f>IF(AND(ISNUMBER(B18),ISNUMBER(C18),ISNUMBER(F18),ISNUMBER(G18)),F18-B18,"")</f>
        <v/>
      </c>
      <c r="J18" s="10">
        <f>IF(AND(ISNUMBER(B18),ISNUMBER(C18),ISNUMBER(F18),ISNUMBER(G18)),G18-C18,"")</f>
        <v/>
      </c>
      <c r="K18" s="10">
        <f>IF(AND(ISNUMBER(B18),ISNUMBER(C18),ISNUMBER(F18),ISNUMBER(G18)),SQRT(I18^2+J18^2),"")</f>
        <v/>
      </c>
      <c r="L18" s="11">
        <f>IF(AND(AND(ISNUMBER(B18),ISNUMBER(C18),ISNUMBER(F18),ISNUMBER(G18)),N(K18)&gt;0),MOD(DEGREES(ATAN2(I18,J18)),360),"")</f>
        <v/>
      </c>
      <c r="M18" s="12">
        <f>IF(ISNUMBER(L18),INT(MOD(ROUND(MOD(L18,360)*3600,0),1296000)/3600)&amp;"°"&amp;TEXT(INT(MOD(MOD(ROUND(MOD(L18,360)*3600,0),1296000),3600)/60),"00")&amp;"'"&amp;TEXT(MOD(MOD(ROUND(MOD(L18,360)*3600,0),1296000),60),"00")&amp;"""","")</f>
        <v/>
      </c>
      <c r="N18" s="12">
        <f>IF(ISNUMBER(L18),IF(L18&lt;90,"شمال "&amp;INT(MOD(ROUND(MOD(L18,360)*3600,0),1296000)/3600)&amp;"°"&amp;TEXT(INT(MOD(MOD(ROUND(MOD(L18,360)*3600,0),1296000),3600)/60),"00")&amp;"'"&amp;TEXT(MOD(MOD(ROUND(MOD(L18,360)*3600,0),1296000),60),"00")&amp;""""&amp;" شرق",IF(L18&lt;180,"جنوب "&amp;INT(MOD(ROUND(MOD(180-L18,360)*3600,0),1296000)/3600)&amp;"°"&amp;TEXT(INT(MOD(MOD(ROUND(MOD(180-L18,360)*3600,0),1296000),3600)/60),"00")&amp;"'"&amp;TEXT(MOD(MOD(ROUND(MOD(180-L18,360)*3600,0),1296000),60),"00")&amp;""""&amp;" شرق",IF(L18&lt;270,"جنوب "&amp;INT(MOD(ROUND(MOD(L18-180,360)*3600,0),1296000)/3600)&amp;"°"&amp;TEXT(INT(MOD(MOD(ROUND(MOD(L18-180,360)*3600,0),1296000),3600)/60),"00")&amp;"'"&amp;TEXT(MOD(MOD(ROUND(MOD(L18-180,360)*3600,0),1296000),60),"00")&amp;""""&amp;" غرب","شمال "&amp;INT(MOD(ROUND(MOD(360-L18,360)*3600,0),1296000)/3600)&amp;"°"&amp;TEXT(INT(MOD(MOD(ROUND(MOD(360-L18,360)*3600,0),1296000),3600)/60),"00")&amp;"'"&amp;TEXT(MOD(MOD(ROUND(MOD(360-L18,360)*3600,0),1296000),60),"00")&amp;""""&amp;" غرب"))),"")</f>
        <v/>
      </c>
      <c r="O18" s="10">
        <f>IF(AND(ISNUMBER(K18),ISNUMBER(D18),ISNUMBER(H18)),SQRT(K18^2+(H18-D18)^2),"")</f>
        <v/>
      </c>
      <c r="P18" s="13">
        <f>IF(AND(ISNUMBER(K18),N(K18)&gt;0,ISNUMBER(D18),ISNUMBER(H18)),(H18-D18)/K18*100,"")</f>
        <v/>
      </c>
    </row>
    <row r="19">
      <c r="A19" s="8" t="n"/>
      <c r="B19" s="9" t="n"/>
      <c r="C19" s="9" t="n"/>
      <c r="D19" s="9" t="n"/>
      <c r="E19" s="8" t="n"/>
      <c r="F19" s="9" t="n"/>
      <c r="G19" s="9" t="n"/>
      <c r="H19" s="9" t="n"/>
      <c r="I19" s="10">
        <f>IF(AND(ISNUMBER(B19),ISNUMBER(C19),ISNUMBER(F19),ISNUMBER(G19)),F19-B19,"")</f>
        <v/>
      </c>
      <c r="J19" s="10">
        <f>IF(AND(ISNUMBER(B19),ISNUMBER(C19),ISNUMBER(F19),ISNUMBER(G19)),G19-C19,"")</f>
        <v/>
      </c>
      <c r="K19" s="10">
        <f>IF(AND(ISNUMBER(B19),ISNUMBER(C19),ISNUMBER(F19),ISNUMBER(G19)),SQRT(I19^2+J19^2),"")</f>
        <v/>
      </c>
      <c r="L19" s="11">
        <f>IF(AND(AND(ISNUMBER(B19),ISNUMBER(C19),ISNUMBER(F19),ISNUMBER(G19)),N(K19)&gt;0),MOD(DEGREES(ATAN2(I19,J19)),360),"")</f>
        <v/>
      </c>
      <c r="M19" s="12">
        <f>IF(ISNUMBER(L19),INT(MOD(ROUND(MOD(L19,360)*3600,0),1296000)/3600)&amp;"°"&amp;TEXT(INT(MOD(MOD(ROUND(MOD(L19,360)*3600,0),1296000),3600)/60),"00")&amp;"'"&amp;TEXT(MOD(MOD(ROUND(MOD(L19,360)*3600,0),1296000),60),"00")&amp;"""","")</f>
        <v/>
      </c>
      <c r="N19" s="12">
        <f>IF(ISNUMBER(L19),IF(L19&lt;90,"شمال "&amp;INT(MOD(ROUND(MOD(L19,360)*3600,0),1296000)/3600)&amp;"°"&amp;TEXT(INT(MOD(MOD(ROUND(MOD(L19,360)*3600,0),1296000),3600)/60),"00")&amp;"'"&amp;TEXT(MOD(MOD(ROUND(MOD(L19,360)*3600,0),1296000),60),"00")&amp;""""&amp;" شرق",IF(L19&lt;180,"جنوب "&amp;INT(MOD(ROUND(MOD(180-L19,360)*3600,0),1296000)/3600)&amp;"°"&amp;TEXT(INT(MOD(MOD(ROUND(MOD(180-L19,360)*3600,0),1296000),3600)/60),"00")&amp;"'"&amp;TEXT(MOD(MOD(ROUND(MOD(180-L19,360)*3600,0),1296000),60),"00")&amp;""""&amp;" شرق",IF(L19&lt;270,"جنوب "&amp;INT(MOD(ROUND(MOD(L19-180,360)*3600,0),1296000)/3600)&amp;"°"&amp;TEXT(INT(MOD(MOD(ROUND(MOD(L19-180,360)*3600,0),1296000),3600)/60),"00")&amp;"'"&amp;TEXT(MOD(MOD(ROUND(MOD(L19-180,360)*3600,0),1296000),60),"00")&amp;""""&amp;" غرب","شمال "&amp;INT(MOD(ROUND(MOD(360-L19,360)*3600,0),1296000)/3600)&amp;"°"&amp;TEXT(INT(MOD(MOD(ROUND(MOD(360-L19,360)*3600,0),1296000),3600)/60),"00")&amp;"'"&amp;TEXT(MOD(MOD(ROUND(MOD(360-L19,360)*3600,0),1296000),60),"00")&amp;""""&amp;" غرب"))),"")</f>
        <v/>
      </c>
      <c r="O19" s="10">
        <f>IF(AND(ISNUMBER(K19),ISNUMBER(D19),ISNUMBER(H19)),SQRT(K19^2+(H19-D19)^2),"")</f>
        <v/>
      </c>
      <c r="P19" s="13">
        <f>IF(AND(ISNUMBER(K19),N(K19)&gt;0,ISNUMBER(D19),ISNUMBER(H19)),(H19-D19)/K19*100,"")</f>
        <v/>
      </c>
    </row>
    <row r="20">
      <c r="A20" s="8" t="n"/>
      <c r="B20" s="9" t="n"/>
      <c r="C20" s="9" t="n"/>
      <c r="D20" s="9" t="n"/>
      <c r="E20" s="8" t="n"/>
      <c r="F20" s="9" t="n"/>
      <c r="G20" s="9" t="n"/>
      <c r="H20" s="9" t="n"/>
      <c r="I20" s="10">
        <f>IF(AND(ISNUMBER(B20),ISNUMBER(C20),ISNUMBER(F20),ISNUMBER(G20)),F20-B20,"")</f>
        <v/>
      </c>
      <c r="J20" s="10">
        <f>IF(AND(ISNUMBER(B20),ISNUMBER(C20),ISNUMBER(F20),ISNUMBER(G20)),G20-C20,"")</f>
        <v/>
      </c>
      <c r="K20" s="10">
        <f>IF(AND(ISNUMBER(B20),ISNUMBER(C20),ISNUMBER(F20),ISNUMBER(G20)),SQRT(I20^2+J20^2),"")</f>
        <v/>
      </c>
      <c r="L20" s="11">
        <f>IF(AND(AND(ISNUMBER(B20),ISNUMBER(C20),ISNUMBER(F20),ISNUMBER(G20)),N(K20)&gt;0),MOD(DEGREES(ATAN2(I20,J20)),360),"")</f>
        <v/>
      </c>
      <c r="M20" s="12">
        <f>IF(ISNUMBER(L20),INT(MOD(ROUND(MOD(L20,360)*3600,0),1296000)/3600)&amp;"°"&amp;TEXT(INT(MOD(MOD(ROUND(MOD(L20,360)*3600,0),1296000),3600)/60),"00")&amp;"'"&amp;TEXT(MOD(MOD(ROUND(MOD(L20,360)*3600,0),1296000),60),"00")&amp;"""","")</f>
        <v/>
      </c>
      <c r="N20" s="12">
        <f>IF(ISNUMBER(L20),IF(L20&lt;90,"شمال "&amp;INT(MOD(ROUND(MOD(L20,360)*3600,0),1296000)/3600)&amp;"°"&amp;TEXT(INT(MOD(MOD(ROUND(MOD(L20,360)*3600,0),1296000),3600)/60),"00")&amp;"'"&amp;TEXT(MOD(MOD(ROUND(MOD(L20,360)*3600,0),1296000),60),"00")&amp;""""&amp;" شرق",IF(L20&lt;180,"جنوب "&amp;INT(MOD(ROUND(MOD(180-L20,360)*3600,0),1296000)/3600)&amp;"°"&amp;TEXT(INT(MOD(MOD(ROUND(MOD(180-L20,360)*3600,0),1296000),3600)/60),"00")&amp;"'"&amp;TEXT(MOD(MOD(ROUND(MOD(180-L20,360)*3600,0),1296000),60),"00")&amp;""""&amp;" شرق",IF(L20&lt;270,"جنوب "&amp;INT(MOD(ROUND(MOD(L20-180,360)*3600,0),1296000)/3600)&amp;"°"&amp;TEXT(INT(MOD(MOD(ROUND(MOD(L20-180,360)*3600,0),1296000),3600)/60),"00")&amp;"'"&amp;TEXT(MOD(MOD(ROUND(MOD(L20-180,360)*3600,0),1296000),60),"00")&amp;""""&amp;" غرب","شمال "&amp;INT(MOD(ROUND(MOD(360-L20,360)*3600,0),1296000)/3600)&amp;"°"&amp;TEXT(INT(MOD(MOD(ROUND(MOD(360-L20,360)*3600,0),1296000),3600)/60),"00")&amp;"'"&amp;TEXT(MOD(MOD(ROUND(MOD(360-L20,360)*3600,0),1296000),60),"00")&amp;""""&amp;" غرب"))),"")</f>
        <v/>
      </c>
      <c r="O20" s="10">
        <f>IF(AND(ISNUMBER(K20),ISNUMBER(D20),ISNUMBER(H20)),SQRT(K20^2+(H20-D20)^2),"")</f>
        <v/>
      </c>
      <c r="P20" s="13">
        <f>IF(AND(ISNUMBER(K20),N(K20)&gt;0,ISNUMBER(D20),ISNUMBER(H20)),(H20-D20)/K20*100,"")</f>
        <v/>
      </c>
    </row>
    <row r="21">
      <c r="A21" s="8" t="n"/>
      <c r="B21" s="9" t="n"/>
      <c r="C21" s="9" t="n"/>
      <c r="D21" s="9" t="n"/>
      <c r="E21" s="8" t="n"/>
      <c r="F21" s="9" t="n"/>
      <c r="G21" s="9" t="n"/>
      <c r="H21" s="9" t="n"/>
      <c r="I21" s="10">
        <f>IF(AND(ISNUMBER(B21),ISNUMBER(C21),ISNUMBER(F21),ISNUMBER(G21)),F21-B21,"")</f>
        <v/>
      </c>
      <c r="J21" s="10">
        <f>IF(AND(ISNUMBER(B21),ISNUMBER(C21),ISNUMBER(F21),ISNUMBER(G21)),G21-C21,"")</f>
        <v/>
      </c>
      <c r="K21" s="10">
        <f>IF(AND(ISNUMBER(B21),ISNUMBER(C21),ISNUMBER(F21),ISNUMBER(G21)),SQRT(I21^2+J21^2),"")</f>
        <v/>
      </c>
      <c r="L21" s="11">
        <f>IF(AND(AND(ISNUMBER(B21),ISNUMBER(C21),ISNUMBER(F21),ISNUMBER(G21)),N(K21)&gt;0),MOD(DEGREES(ATAN2(I21,J21)),360),"")</f>
        <v/>
      </c>
      <c r="M21" s="12">
        <f>IF(ISNUMBER(L21),INT(MOD(ROUND(MOD(L21,360)*3600,0),1296000)/3600)&amp;"°"&amp;TEXT(INT(MOD(MOD(ROUND(MOD(L21,360)*3600,0),1296000),3600)/60),"00")&amp;"'"&amp;TEXT(MOD(MOD(ROUND(MOD(L21,360)*3600,0),1296000),60),"00")&amp;"""","")</f>
        <v/>
      </c>
      <c r="N21" s="12">
        <f>IF(ISNUMBER(L21),IF(L21&lt;90,"شمال "&amp;INT(MOD(ROUND(MOD(L21,360)*3600,0),1296000)/3600)&amp;"°"&amp;TEXT(INT(MOD(MOD(ROUND(MOD(L21,360)*3600,0),1296000),3600)/60),"00")&amp;"'"&amp;TEXT(MOD(MOD(ROUND(MOD(L21,360)*3600,0),1296000),60),"00")&amp;""""&amp;" شرق",IF(L21&lt;180,"جنوب "&amp;INT(MOD(ROUND(MOD(180-L21,360)*3600,0),1296000)/3600)&amp;"°"&amp;TEXT(INT(MOD(MOD(ROUND(MOD(180-L21,360)*3600,0),1296000),3600)/60),"00")&amp;"'"&amp;TEXT(MOD(MOD(ROUND(MOD(180-L21,360)*3600,0),1296000),60),"00")&amp;""""&amp;" شرق",IF(L21&lt;270,"جنوب "&amp;INT(MOD(ROUND(MOD(L21-180,360)*3600,0),1296000)/3600)&amp;"°"&amp;TEXT(INT(MOD(MOD(ROUND(MOD(L21-180,360)*3600,0),1296000),3600)/60),"00")&amp;"'"&amp;TEXT(MOD(MOD(ROUND(MOD(L21-180,360)*3600,0),1296000),60),"00")&amp;""""&amp;" غرب","شمال "&amp;INT(MOD(ROUND(MOD(360-L21,360)*3600,0),1296000)/3600)&amp;"°"&amp;TEXT(INT(MOD(MOD(ROUND(MOD(360-L21,360)*3600,0),1296000),3600)/60),"00")&amp;"'"&amp;TEXT(MOD(MOD(ROUND(MOD(360-L21,360)*3600,0),1296000),60),"00")&amp;""""&amp;" غرب"))),"")</f>
        <v/>
      </c>
      <c r="O21" s="10">
        <f>IF(AND(ISNUMBER(K21),ISNUMBER(D21),ISNUMBER(H21)),SQRT(K21^2+(H21-D21)^2),"")</f>
        <v/>
      </c>
      <c r="P21" s="13">
        <f>IF(AND(ISNUMBER(K21),N(K21)&gt;0,ISNUMBER(D21),ISNUMBER(H21)),(H21-D21)/K21*100,"")</f>
        <v/>
      </c>
    </row>
    <row r="22">
      <c r="A22" s="8" t="n"/>
      <c r="B22" s="9" t="n"/>
      <c r="C22" s="9" t="n"/>
      <c r="D22" s="9" t="n"/>
      <c r="E22" s="8" t="n"/>
      <c r="F22" s="9" t="n"/>
      <c r="G22" s="9" t="n"/>
      <c r="H22" s="9" t="n"/>
      <c r="I22" s="10">
        <f>IF(AND(ISNUMBER(B22),ISNUMBER(C22),ISNUMBER(F22),ISNUMBER(G22)),F22-B22,"")</f>
        <v/>
      </c>
      <c r="J22" s="10">
        <f>IF(AND(ISNUMBER(B22),ISNUMBER(C22),ISNUMBER(F22),ISNUMBER(G22)),G22-C22,"")</f>
        <v/>
      </c>
      <c r="K22" s="10">
        <f>IF(AND(ISNUMBER(B22),ISNUMBER(C22),ISNUMBER(F22),ISNUMBER(G22)),SQRT(I22^2+J22^2),"")</f>
        <v/>
      </c>
      <c r="L22" s="11">
        <f>IF(AND(AND(ISNUMBER(B22),ISNUMBER(C22),ISNUMBER(F22),ISNUMBER(G22)),N(K22)&gt;0),MOD(DEGREES(ATAN2(I22,J22)),360),"")</f>
        <v/>
      </c>
      <c r="M22" s="12">
        <f>IF(ISNUMBER(L22),INT(MOD(ROUND(MOD(L22,360)*3600,0),1296000)/3600)&amp;"°"&amp;TEXT(INT(MOD(MOD(ROUND(MOD(L22,360)*3600,0),1296000),3600)/60),"00")&amp;"'"&amp;TEXT(MOD(MOD(ROUND(MOD(L22,360)*3600,0),1296000),60),"00")&amp;"""","")</f>
        <v/>
      </c>
      <c r="N22" s="12">
        <f>IF(ISNUMBER(L22),IF(L22&lt;90,"شمال "&amp;INT(MOD(ROUND(MOD(L22,360)*3600,0),1296000)/3600)&amp;"°"&amp;TEXT(INT(MOD(MOD(ROUND(MOD(L22,360)*3600,0),1296000),3600)/60),"00")&amp;"'"&amp;TEXT(MOD(MOD(ROUND(MOD(L22,360)*3600,0),1296000),60),"00")&amp;""""&amp;" شرق",IF(L22&lt;180,"جنوب "&amp;INT(MOD(ROUND(MOD(180-L22,360)*3600,0),1296000)/3600)&amp;"°"&amp;TEXT(INT(MOD(MOD(ROUND(MOD(180-L22,360)*3600,0),1296000),3600)/60),"00")&amp;"'"&amp;TEXT(MOD(MOD(ROUND(MOD(180-L22,360)*3600,0),1296000),60),"00")&amp;""""&amp;" شرق",IF(L22&lt;270,"جنوب "&amp;INT(MOD(ROUND(MOD(L22-180,360)*3600,0),1296000)/3600)&amp;"°"&amp;TEXT(INT(MOD(MOD(ROUND(MOD(L22-180,360)*3600,0),1296000),3600)/60),"00")&amp;"'"&amp;TEXT(MOD(MOD(ROUND(MOD(L22-180,360)*3600,0),1296000),60),"00")&amp;""""&amp;" غرب","شمال "&amp;INT(MOD(ROUND(MOD(360-L22,360)*3600,0),1296000)/3600)&amp;"°"&amp;TEXT(INT(MOD(MOD(ROUND(MOD(360-L22,360)*3600,0),1296000),3600)/60),"00")&amp;"'"&amp;TEXT(MOD(MOD(ROUND(MOD(360-L22,360)*3600,0),1296000),60),"00")&amp;""""&amp;" غرب"))),"")</f>
        <v/>
      </c>
      <c r="O22" s="10">
        <f>IF(AND(ISNUMBER(K22),ISNUMBER(D22),ISNUMBER(H22)),SQRT(K22^2+(H22-D22)^2),"")</f>
        <v/>
      </c>
      <c r="P22" s="13">
        <f>IF(AND(ISNUMBER(K22),N(K22)&gt;0,ISNUMBER(D22),ISNUMBER(H22)),(H22-D22)/K22*100,"")</f>
        <v/>
      </c>
    </row>
    <row r="23">
      <c r="A23" s="8" t="n"/>
      <c r="B23" s="9" t="n"/>
      <c r="C23" s="9" t="n"/>
      <c r="D23" s="9" t="n"/>
      <c r="E23" s="8" t="n"/>
      <c r="F23" s="9" t="n"/>
      <c r="G23" s="9" t="n"/>
      <c r="H23" s="9" t="n"/>
      <c r="I23" s="10">
        <f>IF(AND(ISNUMBER(B23),ISNUMBER(C23),ISNUMBER(F23),ISNUMBER(G23)),F23-B23,"")</f>
        <v/>
      </c>
      <c r="J23" s="10">
        <f>IF(AND(ISNUMBER(B23),ISNUMBER(C23),ISNUMBER(F23),ISNUMBER(G23)),G23-C23,"")</f>
        <v/>
      </c>
      <c r="K23" s="10">
        <f>IF(AND(ISNUMBER(B23),ISNUMBER(C23),ISNUMBER(F23),ISNUMBER(G23)),SQRT(I23^2+J23^2),"")</f>
        <v/>
      </c>
      <c r="L23" s="11">
        <f>IF(AND(AND(ISNUMBER(B23),ISNUMBER(C23),ISNUMBER(F23),ISNUMBER(G23)),N(K23)&gt;0),MOD(DEGREES(ATAN2(I23,J23)),360),"")</f>
        <v/>
      </c>
      <c r="M23" s="12">
        <f>IF(ISNUMBER(L23),INT(MOD(ROUND(MOD(L23,360)*3600,0),1296000)/3600)&amp;"°"&amp;TEXT(INT(MOD(MOD(ROUND(MOD(L23,360)*3600,0),1296000),3600)/60),"00")&amp;"'"&amp;TEXT(MOD(MOD(ROUND(MOD(L23,360)*3600,0),1296000),60),"00")&amp;"""","")</f>
        <v/>
      </c>
      <c r="N23" s="12">
        <f>IF(ISNUMBER(L23),IF(L23&lt;90,"شمال "&amp;INT(MOD(ROUND(MOD(L23,360)*3600,0),1296000)/3600)&amp;"°"&amp;TEXT(INT(MOD(MOD(ROUND(MOD(L23,360)*3600,0),1296000),3600)/60),"00")&amp;"'"&amp;TEXT(MOD(MOD(ROUND(MOD(L23,360)*3600,0),1296000),60),"00")&amp;""""&amp;" شرق",IF(L23&lt;180,"جنوب "&amp;INT(MOD(ROUND(MOD(180-L23,360)*3600,0),1296000)/3600)&amp;"°"&amp;TEXT(INT(MOD(MOD(ROUND(MOD(180-L23,360)*3600,0),1296000),3600)/60),"00")&amp;"'"&amp;TEXT(MOD(MOD(ROUND(MOD(180-L23,360)*3600,0),1296000),60),"00")&amp;""""&amp;" شرق",IF(L23&lt;270,"جنوب "&amp;INT(MOD(ROUND(MOD(L23-180,360)*3600,0),1296000)/3600)&amp;"°"&amp;TEXT(INT(MOD(MOD(ROUND(MOD(L23-180,360)*3600,0),1296000),3600)/60),"00")&amp;"'"&amp;TEXT(MOD(MOD(ROUND(MOD(L23-180,360)*3600,0),1296000),60),"00")&amp;""""&amp;" غرب","شمال "&amp;INT(MOD(ROUND(MOD(360-L23,360)*3600,0),1296000)/3600)&amp;"°"&amp;TEXT(INT(MOD(MOD(ROUND(MOD(360-L23,360)*3600,0),1296000),3600)/60),"00")&amp;"'"&amp;TEXT(MOD(MOD(ROUND(MOD(360-L23,360)*3600,0),1296000),60),"00")&amp;""""&amp;" غرب"))),"")</f>
        <v/>
      </c>
      <c r="O23" s="10">
        <f>IF(AND(ISNUMBER(K23),ISNUMBER(D23),ISNUMBER(H23)),SQRT(K23^2+(H23-D23)^2),"")</f>
        <v/>
      </c>
      <c r="P23" s="13">
        <f>IF(AND(ISNUMBER(K23),N(K23)&gt;0,ISNUMBER(D23),ISNUMBER(H23)),(H23-D23)/K23*100,"")</f>
        <v/>
      </c>
    </row>
    <row r="24">
      <c r="A24" s="8" t="n"/>
      <c r="B24" s="9" t="n"/>
      <c r="C24" s="9" t="n"/>
      <c r="D24" s="9" t="n"/>
      <c r="E24" s="8" t="n"/>
      <c r="F24" s="9" t="n"/>
      <c r="G24" s="9" t="n"/>
      <c r="H24" s="9" t="n"/>
      <c r="I24" s="10">
        <f>IF(AND(ISNUMBER(B24),ISNUMBER(C24),ISNUMBER(F24),ISNUMBER(G24)),F24-B24,"")</f>
        <v/>
      </c>
      <c r="J24" s="10">
        <f>IF(AND(ISNUMBER(B24),ISNUMBER(C24),ISNUMBER(F24),ISNUMBER(G24)),G24-C24,"")</f>
        <v/>
      </c>
      <c r="K24" s="10">
        <f>IF(AND(ISNUMBER(B24),ISNUMBER(C24),ISNUMBER(F24),ISNUMBER(G24)),SQRT(I24^2+J24^2),"")</f>
        <v/>
      </c>
      <c r="L24" s="11">
        <f>IF(AND(AND(ISNUMBER(B24),ISNUMBER(C24),ISNUMBER(F24),ISNUMBER(G24)),N(K24)&gt;0),MOD(DEGREES(ATAN2(I24,J24)),360),"")</f>
        <v/>
      </c>
      <c r="M24" s="12">
        <f>IF(ISNUMBER(L24),INT(MOD(ROUND(MOD(L24,360)*3600,0),1296000)/3600)&amp;"°"&amp;TEXT(INT(MOD(MOD(ROUND(MOD(L24,360)*3600,0),1296000),3600)/60),"00")&amp;"'"&amp;TEXT(MOD(MOD(ROUND(MOD(L24,360)*3600,0),1296000),60),"00")&amp;"""","")</f>
        <v/>
      </c>
      <c r="N24" s="12">
        <f>IF(ISNUMBER(L24),IF(L24&lt;90,"شمال "&amp;INT(MOD(ROUND(MOD(L24,360)*3600,0),1296000)/3600)&amp;"°"&amp;TEXT(INT(MOD(MOD(ROUND(MOD(L24,360)*3600,0),1296000),3600)/60),"00")&amp;"'"&amp;TEXT(MOD(MOD(ROUND(MOD(L24,360)*3600,0),1296000),60),"00")&amp;""""&amp;" شرق",IF(L24&lt;180,"جنوب "&amp;INT(MOD(ROUND(MOD(180-L24,360)*3600,0),1296000)/3600)&amp;"°"&amp;TEXT(INT(MOD(MOD(ROUND(MOD(180-L24,360)*3600,0),1296000),3600)/60),"00")&amp;"'"&amp;TEXT(MOD(MOD(ROUND(MOD(180-L24,360)*3600,0),1296000),60),"00")&amp;""""&amp;" شرق",IF(L24&lt;270,"جنوب "&amp;INT(MOD(ROUND(MOD(L24-180,360)*3600,0),1296000)/3600)&amp;"°"&amp;TEXT(INT(MOD(MOD(ROUND(MOD(L24-180,360)*3600,0),1296000),3600)/60),"00")&amp;"'"&amp;TEXT(MOD(MOD(ROUND(MOD(L24-180,360)*3600,0),1296000),60),"00")&amp;""""&amp;" غرب","شمال "&amp;INT(MOD(ROUND(MOD(360-L24,360)*3600,0),1296000)/3600)&amp;"°"&amp;TEXT(INT(MOD(MOD(ROUND(MOD(360-L24,360)*3600,0),1296000),3600)/60),"00")&amp;"'"&amp;TEXT(MOD(MOD(ROUND(MOD(360-L24,360)*3600,0),1296000),60),"00")&amp;""""&amp;" غرب"))),"")</f>
        <v/>
      </c>
      <c r="O24" s="10">
        <f>IF(AND(ISNUMBER(K24),ISNUMBER(D24),ISNUMBER(H24)),SQRT(K24^2+(H24-D24)^2),"")</f>
        <v/>
      </c>
      <c r="P24" s="13">
        <f>IF(AND(ISNUMBER(K24),N(K24)&gt;0,ISNUMBER(D24),ISNUMBER(H24)),(H24-D24)/K24*100,"")</f>
        <v/>
      </c>
    </row>
    <row r="25">
      <c r="A25" s="8" t="n"/>
      <c r="B25" s="9" t="n"/>
      <c r="C25" s="9" t="n"/>
      <c r="D25" s="9" t="n"/>
      <c r="E25" s="8" t="n"/>
      <c r="F25" s="9" t="n"/>
      <c r="G25" s="9" t="n"/>
      <c r="H25" s="9" t="n"/>
      <c r="I25" s="10">
        <f>IF(AND(ISNUMBER(B25),ISNUMBER(C25),ISNUMBER(F25),ISNUMBER(G25)),F25-B25,"")</f>
        <v/>
      </c>
      <c r="J25" s="10">
        <f>IF(AND(ISNUMBER(B25),ISNUMBER(C25),ISNUMBER(F25),ISNUMBER(G25)),G25-C25,"")</f>
        <v/>
      </c>
      <c r="K25" s="10">
        <f>IF(AND(ISNUMBER(B25),ISNUMBER(C25),ISNUMBER(F25),ISNUMBER(G25)),SQRT(I25^2+J25^2),"")</f>
        <v/>
      </c>
      <c r="L25" s="11">
        <f>IF(AND(AND(ISNUMBER(B25),ISNUMBER(C25),ISNUMBER(F25),ISNUMBER(G25)),N(K25)&gt;0),MOD(DEGREES(ATAN2(I25,J25)),360),"")</f>
        <v/>
      </c>
      <c r="M25" s="12">
        <f>IF(ISNUMBER(L25),INT(MOD(ROUND(MOD(L25,360)*3600,0),1296000)/3600)&amp;"°"&amp;TEXT(INT(MOD(MOD(ROUND(MOD(L25,360)*3600,0),1296000),3600)/60),"00")&amp;"'"&amp;TEXT(MOD(MOD(ROUND(MOD(L25,360)*3600,0),1296000),60),"00")&amp;"""","")</f>
        <v/>
      </c>
      <c r="N25" s="12">
        <f>IF(ISNUMBER(L25),IF(L25&lt;90,"شمال "&amp;INT(MOD(ROUND(MOD(L25,360)*3600,0),1296000)/3600)&amp;"°"&amp;TEXT(INT(MOD(MOD(ROUND(MOD(L25,360)*3600,0),1296000),3600)/60),"00")&amp;"'"&amp;TEXT(MOD(MOD(ROUND(MOD(L25,360)*3600,0),1296000),60),"00")&amp;""""&amp;" شرق",IF(L25&lt;180,"جنوب "&amp;INT(MOD(ROUND(MOD(180-L25,360)*3600,0),1296000)/3600)&amp;"°"&amp;TEXT(INT(MOD(MOD(ROUND(MOD(180-L25,360)*3600,0),1296000),3600)/60),"00")&amp;"'"&amp;TEXT(MOD(MOD(ROUND(MOD(180-L25,360)*3600,0),1296000),60),"00")&amp;""""&amp;" شرق",IF(L25&lt;270,"جنوب "&amp;INT(MOD(ROUND(MOD(L25-180,360)*3600,0),1296000)/3600)&amp;"°"&amp;TEXT(INT(MOD(MOD(ROUND(MOD(L25-180,360)*3600,0),1296000),3600)/60),"00")&amp;"'"&amp;TEXT(MOD(MOD(ROUND(MOD(L25-180,360)*3600,0),1296000),60),"00")&amp;""""&amp;" غرب","شمال "&amp;INT(MOD(ROUND(MOD(360-L25,360)*3600,0),1296000)/3600)&amp;"°"&amp;TEXT(INT(MOD(MOD(ROUND(MOD(360-L25,360)*3600,0),1296000),3600)/60),"00")&amp;"'"&amp;TEXT(MOD(MOD(ROUND(MOD(360-L25,360)*3600,0),1296000),60),"00")&amp;""""&amp;" غرب"))),"")</f>
        <v/>
      </c>
      <c r="O25" s="10">
        <f>IF(AND(ISNUMBER(K25),ISNUMBER(D25),ISNUMBER(H25)),SQRT(K25^2+(H25-D25)^2),"")</f>
        <v/>
      </c>
      <c r="P25" s="13">
        <f>IF(AND(ISNUMBER(K25),N(K25)&gt;0,ISNUMBER(D25),ISNUMBER(H25)),(H25-D25)/K25*100,"")</f>
        <v/>
      </c>
    </row>
    <row r="26"/>
    <row r="27" ht="28" customHeight="1">
      <c r="A27" s="14" t="inlineStr">
        <is>
          <t>الاتجاه Az يُقاس من الشمال مع عقارب الساعة (0 إلى 360). زاوية الربع تُكتب بالشكل المساحي المعتاد.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P1"/>
    <mergeCell ref="A4:P4"/>
    <mergeCell ref="A27:P27"/>
    <mergeCell ref="A2:P2"/>
  </mergeCells>
  <dataValidations count="2">
    <dataValidation sqref="B6:D25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  <dataValidation sqref="F6:H25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L27"/>
  <sheetViews>
    <sheetView showGridLines="0" rightToLeft="1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8" customWidth="1" min="4" max="4"/>
    <col width="8" customWidth="1" min="5" max="5"/>
    <col width="8" customWidth="1" min="6" max="6"/>
    <col width="13" customWidth="1" min="7" max="7"/>
    <col width="15" customWidth="1" min="8" max="8"/>
    <col width="15" customWidth="1" min="9" max="9"/>
    <col width="14" customWidth="1" min="10" max="10"/>
    <col width="54" customWidth="1" min="11" max="11"/>
    <col width="38" customWidth="1" min="12" max="12"/>
  </cols>
  <sheetData>
    <row r="1" ht="36" customHeight="1">
      <c r="A1" s="1" t="inlineStr">
        <is>
          <t>الحل القطبي: نقطة جديدة من اتجاه ومسافة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Sheetaky.com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/>
    <row r="4" ht="22" customHeight="1">
      <c r="A4" s="5" t="inlineStr">
        <is>
          <t>نقطة جديدة من نقطة معلومة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44" customHeight="1">
      <c r="A5" s="7" t="inlineStr">
        <is>
          <t>من</t>
        </is>
      </c>
      <c r="B5" s="7" t="inlineStr">
        <is>
          <t>شمالي N</t>
        </is>
      </c>
      <c r="C5" s="7" t="inlineStr">
        <is>
          <t>شرقي E</t>
        </is>
      </c>
      <c r="D5" s="7" t="inlineStr">
        <is>
          <t>الاتجاه °</t>
        </is>
      </c>
      <c r="E5" s="7" t="inlineStr">
        <is>
          <t>′</t>
        </is>
      </c>
      <c r="F5" s="7" t="inlineStr">
        <is>
          <t>″</t>
        </is>
      </c>
      <c r="G5" s="7" t="inlineStr">
        <is>
          <t>المسافة (م)</t>
        </is>
      </c>
      <c r="H5" s="7" t="inlineStr">
        <is>
          <t>N الجديد</t>
        </is>
      </c>
      <c r="I5" s="7" t="inlineStr">
        <is>
          <t>E الجديد</t>
        </is>
      </c>
      <c r="J5" s="7" t="inlineStr">
        <is>
          <t>زاوية أوتوكاد</t>
        </is>
      </c>
      <c r="K5" s="7" t="inlineStr">
        <is>
          <t>أمر رسم خط (LINE)</t>
        </is>
      </c>
      <c r="L5" s="7" t="inlineStr">
        <is>
          <t>أمر نقطة (POINT)</t>
        </is>
      </c>
    </row>
    <row r="6">
      <c r="A6" s="8" t="inlineStr">
        <is>
          <t>A</t>
        </is>
      </c>
      <c r="B6" s="9" t="n">
        <v>5000</v>
      </c>
      <c r="C6" s="9" t="n">
        <v>5000</v>
      </c>
      <c r="D6" s="15" t="n">
        <v>45</v>
      </c>
      <c r="E6" s="15" t="n">
        <v>30</v>
      </c>
      <c r="F6" s="16" t="n">
        <v>10</v>
      </c>
      <c r="G6" s="9" t="n">
        <v>120.5</v>
      </c>
      <c r="H6" s="10">
        <f>IF(AND(ISNUMBER(B6),ISNUMBER(C6),ISNUMBER(D6),ISNUMBER(G6)),B6+G6*COS(RADIANS((D6+N(E6)/60+N(F6)/3600))),"")</f>
        <v/>
      </c>
      <c r="I6" s="10">
        <f>IF(AND(ISNUMBER(B6),ISNUMBER(C6),ISNUMBER(D6),ISNUMBER(G6)),C6+G6*SIN(RADIANS((D6+N(E6)/60+N(F6)/3600))),"")</f>
        <v/>
      </c>
      <c r="J6" s="11">
        <f>IF(AND(ISNUMBER(B6),ISNUMBER(C6),ISNUMBER(D6),ISNUMBER(G6)),MOD(90-(D6+N(E6)/60+N(F6)/3600),360),"")</f>
        <v/>
      </c>
      <c r="K6" s="17">
        <f>IF(AND(ISNUMBER(B6),ISNUMBER(C6),ISNUMBER(D6),ISNUMBER(G6)),"LINE "&amp;SUBSTITUTE(ROUND(C6,3)&amp;"",",",".")&amp;","&amp;SUBSTITUTE(ROUND(B6,3)&amp;"",",",".")&amp;" @"&amp;SUBSTITUTE(ROUND(G6,3)&amp;"",",",".")&amp;"&lt;"&amp;SUBSTITUTE(ROUND(J6,3)&amp;"",",",".")&amp;" ","")</f>
        <v/>
      </c>
      <c r="L6" s="17">
        <f>IF(AND(ISNUMBER(B6),ISNUMBER(C6),ISNUMBER(D6),ISNUMBER(G6)),"POINT "&amp;SUBSTITUTE(ROUND(I6,3)&amp;"",",",".")&amp;","&amp;SUBSTITUTE(ROUND(H6,3)&amp;"",",",".")&amp;",0","")</f>
        <v/>
      </c>
    </row>
    <row r="7">
      <c r="A7" s="8" t="inlineStr">
        <is>
          <t>B</t>
        </is>
      </c>
      <c r="B7" s="9" t="n">
        <v>5000</v>
      </c>
      <c r="C7" s="9" t="n">
        <v>5000</v>
      </c>
      <c r="D7" s="15" t="n">
        <v>135</v>
      </c>
      <c r="E7" s="15" t="n">
        <v>0</v>
      </c>
      <c r="F7" s="16" t="n">
        <v>0</v>
      </c>
      <c r="G7" s="9" t="n">
        <v>80</v>
      </c>
      <c r="H7" s="10">
        <f>IF(AND(ISNUMBER(B7),ISNUMBER(C7),ISNUMBER(D7),ISNUMBER(G7)),B7+G7*COS(RADIANS((D7+N(E7)/60+N(F7)/3600))),"")</f>
        <v/>
      </c>
      <c r="I7" s="10">
        <f>IF(AND(ISNUMBER(B7),ISNUMBER(C7),ISNUMBER(D7),ISNUMBER(G7)),C7+G7*SIN(RADIANS((D7+N(E7)/60+N(F7)/3600))),"")</f>
        <v/>
      </c>
      <c r="J7" s="11">
        <f>IF(AND(ISNUMBER(B7),ISNUMBER(C7),ISNUMBER(D7),ISNUMBER(G7)),MOD(90-(D7+N(E7)/60+N(F7)/3600),360),"")</f>
        <v/>
      </c>
      <c r="K7" s="17">
        <f>IF(AND(ISNUMBER(B7),ISNUMBER(C7),ISNUMBER(D7),ISNUMBER(G7)),"LINE "&amp;SUBSTITUTE(ROUND(C7,3)&amp;"",",",".")&amp;","&amp;SUBSTITUTE(ROUND(B7,3)&amp;"",",",".")&amp;" @"&amp;SUBSTITUTE(ROUND(G7,3)&amp;"",",",".")&amp;"&lt;"&amp;SUBSTITUTE(ROUND(J7,3)&amp;"",",",".")&amp;" ","")</f>
        <v/>
      </c>
      <c r="L7" s="17">
        <f>IF(AND(ISNUMBER(B7),ISNUMBER(C7),ISNUMBER(D7),ISNUMBER(G7)),"POINT "&amp;SUBSTITUTE(ROUND(I7,3)&amp;"",",",".")&amp;","&amp;SUBSTITUTE(ROUND(H7,3)&amp;"",",",".")&amp;",0","")</f>
        <v/>
      </c>
    </row>
    <row r="8">
      <c r="A8" s="8" t="inlineStr">
        <is>
          <t>C</t>
        </is>
      </c>
      <c r="B8" s="9" t="n">
        <v>5000</v>
      </c>
      <c r="C8" s="9" t="n">
        <v>5000</v>
      </c>
      <c r="D8" s="15" t="n">
        <v>225</v>
      </c>
      <c r="E8" s="15" t="n">
        <v>15</v>
      </c>
      <c r="F8" s="16" t="n">
        <v>30</v>
      </c>
      <c r="G8" s="9" t="n">
        <v>60.25</v>
      </c>
      <c r="H8" s="10">
        <f>IF(AND(ISNUMBER(B8),ISNUMBER(C8),ISNUMBER(D8),ISNUMBER(G8)),B8+G8*COS(RADIANS((D8+N(E8)/60+N(F8)/3600))),"")</f>
        <v/>
      </c>
      <c r="I8" s="10">
        <f>IF(AND(ISNUMBER(B8),ISNUMBER(C8),ISNUMBER(D8),ISNUMBER(G8)),C8+G8*SIN(RADIANS((D8+N(E8)/60+N(F8)/3600))),"")</f>
        <v/>
      </c>
      <c r="J8" s="11">
        <f>IF(AND(ISNUMBER(B8),ISNUMBER(C8),ISNUMBER(D8),ISNUMBER(G8)),MOD(90-(D8+N(E8)/60+N(F8)/3600),360),"")</f>
        <v/>
      </c>
      <c r="K8" s="17">
        <f>IF(AND(ISNUMBER(B8),ISNUMBER(C8),ISNUMBER(D8),ISNUMBER(G8)),"LINE "&amp;SUBSTITUTE(ROUND(C8,3)&amp;"",",",".")&amp;","&amp;SUBSTITUTE(ROUND(B8,3)&amp;"",",",".")&amp;" @"&amp;SUBSTITUTE(ROUND(G8,3)&amp;"",",",".")&amp;"&lt;"&amp;SUBSTITUTE(ROUND(J8,3)&amp;"",",",".")&amp;" ","")</f>
        <v/>
      </c>
      <c r="L8" s="17">
        <f>IF(AND(ISNUMBER(B8),ISNUMBER(C8),ISNUMBER(D8),ISNUMBER(G8)),"POINT "&amp;SUBSTITUTE(ROUND(I8,3)&amp;"",",",".")&amp;","&amp;SUBSTITUTE(ROUND(H8,3)&amp;"",",",".")&amp;",0","")</f>
        <v/>
      </c>
    </row>
    <row r="9">
      <c r="A9" s="8" t="inlineStr">
        <is>
          <t>D</t>
        </is>
      </c>
      <c r="B9" s="9" t="n">
        <v>5000</v>
      </c>
      <c r="C9" s="9" t="n">
        <v>5000</v>
      </c>
      <c r="D9" s="15" t="n">
        <v>315</v>
      </c>
      <c r="E9" s="15" t="n">
        <v>45</v>
      </c>
      <c r="F9" s="16" t="n">
        <v>0</v>
      </c>
      <c r="G9" s="9" t="n">
        <v>100</v>
      </c>
      <c r="H9" s="10">
        <f>IF(AND(ISNUMBER(B9),ISNUMBER(C9),ISNUMBER(D9),ISNUMBER(G9)),B9+G9*COS(RADIANS((D9+N(E9)/60+N(F9)/3600))),"")</f>
        <v/>
      </c>
      <c r="I9" s="10">
        <f>IF(AND(ISNUMBER(B9),ISNUMBER(C9),ISNUMBER(D9),ISNUMBER(G9)),C9+G9*SIN(RADIANS((D9+N(E9)/60+N(F9)/3600))),"")</f>
        <v/>
      </c>
      <c r="J9" s="11">
        <f>IF(AND(ISNUMBER(B9),ISNUMBER(C9),ISNUMBER(D9),ISNUMBER(G9)),MOD(90-(D9+N(E9)/60+N(F9)/3600),360),"")</f>
        <v/>
      </c>
      <c r="K9" s="17">
        <f>IF(AND(ISNUMBER(B9),ISNUMBER(C9),ISNUMBER(D9),ISNUMBER(G9)),"LINE "&amp;SUBSTITUTE(ROUND(C9,3)&amp;"",",",".")&amp;","&amp;SUBSTITUTE(ROUND(B9,3)&amp;"",",",".")&amp;" @"&amp;SUBSTITUTE(ROUND(G9,3)&amp;"",",",".")&amp;"&lt;"&amp;SUBSTITUTE(ROUND(J9,3)&amp;"",",",".")&amp;" ","")</f>
        <v/>
      </c>
      <c r="L9" s="17">
        <f>IF(AND(ISNUMBER(B9),ISNUMBER(C9),ISNUMBER(D9),ISNUMBER(G9)),"POINT "&amp;SUBSTITUTE(ROUND(I9,3)&amp;"",",",".")&amp;","&amp;SUBSTITUTE(ROUND(H9,3)&amp;"",",",".")&amp;",0","")</f>
        <v/>
      </c>
    </row>
    <row r="10">
      <c r="A10" s="8" t="n"/>
      <c r="B10" s="9" t="n"/>
      <c r="C10" s="9" t="n"/>
      <c r="D10" s="15" t="n"/>
      <c r="E10" s="15" t="n"/>
      <c r="F10" s="16" t="n"/>
      <c r="G10" s="9" t="n"/>
      <c r="H10" s="10">
        <f>IF(AND(ISNUMBER(B10),ISNUMBER(C10),ISNUMBER(D10),ISNUMBER(G10)),B10+G10*COS(RADIANS((D10+N(E10)/60+N(F10)/3600))),"")</f>
        <v/>
      </c>
      <c r="I10" s="10">
        <f>IF(AND(ISNUMBER(B10),ISNUMBER(C10),ISNUMBER(D10),ISNUMBER(G10)),C10+G10*SIN(RADIANS((D10+N(E10)/60+N(F10)/3600))),"")</f>
        <v/>
      </c>
      <c r="J10" s="11">
        <f>IF(AND(ISNUMBER(B10),ISNUMBER(C10),ISNUMBER(D10),ISNUMBER(G10)),MOD(90-(D10+N(E10)/60+N(F10)/3600),360),"")</f>
        <v/>
      </c>
      <c r="K10" s="17">
        <f>IF(AND(ISNUMBER(B10),ISNUMBER(C10),ISNUMBER(D10),ISNUMBER(G10)),"LINE "&amp;SUBSTITUTE(ROUND(C10,3)&amp;"",",",".")&amp;","&amp;SUBSTITUTE(ROUND(B10,3)&amp;"",",",".")&amp;" @"&amp;SUBSTITUTE(ROUND(G10,3)&amp;"",",",".")&amp;"&lt;"&amp;SUBSTITUTE(ROUND(J10,3)&amp;"",",",".")&amp;" ","")</f>
        <v/>
      </c>
      <c r="L10" s="17">
        <f>IF(AND(ISNUMBER(B10),ISNUMBER(C10),ISNUMBER(D10),ISNUMBER(G10)),"POINT "&amp;SUBSTITUTE(ROUND(I10,3)&amp;"",",",".")&amp;","&amp;SUBSTITUTE(ROUND(H10,3)&amp;"",",",".")&amp;",0","")</f>
        <v/>
      </c>
    </row>
    <row r="11">
      <c r="A11" s="8" t="n"/>
      <c r="B11" s="9" t="n"/>
      <c r="C11" s="9" t="n"/>
      <c r="D11" s="15" t="n"/>
      <c r="E11" s="15" t="n"/>
      <c r="F11" s="16" t="n"/>
      <c r="G11" s="9" t="n"/>
      <c r="H11" s="10">
        <f>IF(AND(ISNUMBER(B11),ISNUMBER(C11),ISNUMBER(D11),ISNUMBER(G11)),B11+G11*COS(RADIANS((D11+N(E11)/60+N(F11)/3600))),"")</f>
        <v/>
      </c>
      <c r="I11" s="10">
        <f>IF(AND(ISNUMBER(B11),ISNUMBER(C11),ISNUMBER(D11),ISNUMBER(G11)),C11+G11*SIN(RADIANS((D11+N(E11)/60+N(F11)/3600))),"")</f>
        <v/>
      </c>
      <c r="J11" s="11">
        <f>IF(AND(ISNUMBER(B11),ISNUMBER(C11),ISNUMBER(D11),ISNUMBER(G11)),MOD(90-(D11+N(E11)/60+N(F11)/3600),360),"")</f>
        <v/>
      </c>
      <c r="K11" s="17">
        <f>IF(AND(ISNUMBER(B11),ISNUMBER(C11),ISNUMBER(D11),ISNUMBER(G11)),"LINE "&amp;SUBSTITUTE(ROUND(C11,3)&amp;"",",",".")&amp;","&amp;SUBSTITUTE(ROUND(B11,3)&amp;"",",",".")&amp;" @"&amp;SUBSTITUTE(ROUND(G11,3)&amp;"",",",".")&amp;"&lt;"&amp;SUBSTITUTE(ROUND(J11,3)&amp;"",",",".")&amp;" ","")</f>
        <v/>
      </c>
      <c r="L11" s="17">
        <f>IF(AND(ISNUMBER(B11),ISNUMBER(C11),ISNUMBER(D11),ISNUMBER(G11)),"POINT "&amp;SUBSTITUTE(ROUND(I11,3)&amp;"",",",".")&amp;","&amp;SUBSTITUTE(ROUND(H11,3)&amp;"",",",".")&amp;",0","")</f>
        <v/>
      </c>
    </row>
    <row r="12">
      <c r="A12" s="8" t="n"/>
      <c r="B12" s="9" t="n"/>
      <c r="C12" s="9" t="n"/>
      <c r="D12" s="15" t="n"/>
      <c r="E12" s="15" t="n"/>
      <c r="F12" s="16" t="n"/>
      <c r="G12" s="9" t="n"/>
      <c r="H12" s="10">
        <f>IF(AND(ISNUMBER(B12),ISNUMBER(C12),ISNUMBER(D12),ISNUMBER(G12)),B12+G12*COS(RADIANS((D12+N(E12)/60+N(F12)/3600))),"")</f>
        <v/>
      </c>
      <c r="I12" s="10">
        <f>IF(AND(ISNUMBER(B12),ISNUMBER(C12),ISNUMBER(D12),ISNUMBER(G12)),C12+G12*SIN(RADIANS((D12+N(E12)/60+N(F12)/3600))),"")</f>
        <v/>
      </c>
      <c r="J12" s="11">
        <f>IF(AND(ISNUMBER(B12),ISNUMBER(C12),ISNUMBER(D12),ISNUMBER(G12)),MOD(90-(D12+N(E12)/60+N(F12)/3600),360),"")</f>
        <v/>
      </c>
      <c r="K12" s="17">
        <f>IF(AND(ISNUMBER(B12),ISNUMBER(C12),ISNUMBER(D12),ISNUMBER(G12)),"LINE "&amp;SUBSTITUTE(ROUND(C12,3)&amp;"",",",".")&amp;","&amp;SUBSTITUTE(ROUND(B12,3)&amp;"",",",".")&amp;" @"&amp;SUBSTITUTE(ROUND(G12,3)&amp;"",",",".")&amp;"&lt;"&amp;SUBSTITUTE(ROUND(J12,3)&amp;"",",",".")&amp;" ","")</f>
        <v/>
      </c>
      <c r="L12" s="17">
        <f>IF(AND(ISNUMBER(B12),ISNUMBER(C12),ISNUMBER(D12),ISNUMBER(G12)),"POINT "&amp;SUBSTITUTE(ROUND(I12,3)&amp;"",",",".")&amp;","&amp;SUBSTITUTE(ROUND(H12,3)&amp;"",",",".")&amp;",0","")</f>
        <v/>
      </c>
    </row>
    <row r="13">
      <c r="A13" s="8" t="n"/>
      <c r="B13" s="9" t="n"/>
      <c r="C13" s="9" t="n"/>
      <c r="D13" s="15" t="n"/>
      <c r="E13" s="15" t="n"/>
      <c r="F13" s="16" t="n"/>
      <c r="G13" s="9" t="n"/>
      <c r="H13" s="10">
        <f>IF(AND(ISNUMBER(B13),ISNUMBER(C13),ISNUMBER(D13),ISNUMBER(G13)),B13+G13*COS(RADIANS((D13+N(E13)/60+N(F13)/3600))),"")</f>
        <v/>
      </c>
      <c r="I13" s="10">
        <f>IF(AND(ISNUMBER(B13),ISNUMBER(C13),ISNUMBER(D13),ISNUMBER(G13)),C13+G13*SIN(RADIANS((D13+N(E13)/60+N(F13)/3600))),"")</f>
        <v/>
      </c>
      <c r="J13" s="11">
        <f>IF(AND(ISNUMBER(B13),ISNUMBER(C13),ISNUMBER(D13),ISNUMBER(G13)),MOD(90-(D13+N(E13)/60+N(F13)/3600),360),"")</f>
        <v/>
      </c>
      <c r="K13" s="17">
        <f>IF(AND(ISNUMBER(B13),ISNUMBER(C13),ISNUMBER(D13),ISNUMBER(G13)),"LINE "&amp;SUBSTITUTE(ROUND(C13,3)&amp;"",",",".")&amp;","&amp;SUBSTITUTE(ROUND(B13,3)&amp;"",",",".")&amp;" @"&amp;SUBSTITUTE(ROUND(G13,3)&amp;"",",",".")&amp;"&lt;"&amp;SUBSTITUTE(ROUND(J13,3)&amp;"",",",".")&amp;" ","")</f>
        <v/>
      </c>
      <c r="L13" s="17">
        <f>IF(AND(ISNUMBER(B13),ISNUMBER(C13),ISNUMBER(D13),ISNUMBER(G13)),"POINT "&amp;SUBSTITUTE(ROUND(I13,3)&amp;"",",",".")&amp;","&amp;SUBSTITUTE(ROUND(H13,3)&amp;"",",",".")&amp;",0","")</f>
        <v/>
      </c>
    </row>
    <row r="14">
      <c r="A14" s="8" t="n"/>
      <c r="B14" s="9" t="n"/>
      <c r="C14" s="9" t="n"/>
      <c r="D14" s="15" t="n"/>
      <c r="E14" s="15" t="n"/>
      <c r="F14" s="16" t="n"/>
      <c r="G14" s="9" t="n"/>
      <c r="H14" s="10">
        <f>IF(AND(ISNUMBER(B14),ISNUMBER(C14),ISNUMBER(D14),ISNUMBER(G14)),B14+G14*COS(RADIANS((D14+N(E14)/60+N(F14)/3600))),"")</f>
        <v/>
      </c>
      <c r="I14" s="10">
        <f>IF(AND(ISNUMBER(B14),ISNUMBER(C14),ISNUMBER(D14),ISNUMBER(G14)),C14+G14*SIN(RADIANS((D14+N(E14)/60+N(F14)/3600))),"")</f>
        <v/>
      </c>
      <c r="J14" s="11">
        <f>IF(AND(ISNUMBER(B14),ISNUMBER(C14),ISNUMBER(D14),ISNUMBER(G14)),MOD(90-(D14+N(E14)/60+N(F14)/3600),360),"")</f>
        <v/>
      </c>
      <c r="K14" s="17">
        <f>IF(AND(ISNUMBER(B14),ISNUMBER(C14),ISNUMBER(D14),ISNUMBER(G14)),"LINE "&amp;SUBSTITUTE(ROUND(C14,3)&amp;"",",",".")&amp;","&amp;SUBSTITUTE(ROUND(B14,3)&amp;"",",",".")&amp;" @"&amp;SUBSTITUTE(ROUND(G14,3)&amp;"",",",".")&amp;"&lt;"&amp;SUBSTITUTE(ROUND(J14,3)&amp;"",",",".")&amp;" ","")</f>
        <v/>
      </c>
      <c r="L14" s="17">
        <f>IF(AND(ISNUMBER(B14),ISNUMBER(C14),ISNUMBER(D14),ISNUMBER(G14)),"POINT "&amp;SUBSTITUTE(ROUND(I14,3)&amp;"",",",".")&amp;","&amp;SUBSTITUTE(ROUND(H14,3)&amp;"",",",".")&amp;",0","")</f>
        <v/>
      </c>
    </row>
    <row r="15">
      <c r="A15" s="8" t="n"/>
      <c r="B15" s="9" t="n"/>
      <c r="C15" s="9" t="n"/>
      <c r="D15" s="15" t="n"/>
      <c r="E15" s="15" t="n"/>
      <c r="F15" s="16" t="n"/>
      <c r="G15" s="9" t="n"/>
      <c r="H15" s="10">
        <f>IF(AND(ISNUMBER(B15),ISNUMBER(C15),ISNUMBER(D15),ISNUMBER(G15)),B15+G15*COS(RADIANS((D15+N(E15)/60+N(F15)/3600))),"")</f>
        <v/>
      </c>
      <c r="I15" s="10">
        <f>IF(AND(ISNUMBER(B15),ISNUMBER(C15),ISNUMBER(D15),ISNUMBER(G15)),C15+G15*SIN(RADIANS((D15+N(E15)/60+N(F15)/3600))),"")</f>
        <v/>
      </c>
      <c r="J15" s="11">
        <f>IF(AND(ISNUMBER(B15),ISNUMBER(C15),ISNUMBER(D15),ISNUMBER(G15)),MOD(90-(D15+N(E15)/60+N(F15)/3600),360),"")</f>
        <v/>
      </c>
      <c r="K15" s="17">
        <f>IF(AND(ISNUMBER(B15),ISNUMBER(C15),ISNUMBER(D15),ISNUMBER(G15)),"LINE "&amp;SUBSTITUTE(ROUND(C15,3)&amp;"",",",".")&amp;","&amp;SUBSTITUTE(ROUND(B15,3)&amp;"",",",".")&amp;" @"&amp;SUBSTITUTE(ROUND(G15,3)&amp;"",",",".")&amp;"&lt;"&amp;SUBSTITUTE(ROUND(J15,3)&amp;"",",",".")&amp;" ","")</f>
        <v/>
      </c>
      <c r="L15" s="17">
        <f>IF(AND(ISNUMBER(B15),ISNUMBER(C15),ISNUMBER(D15),ISNUMBER(G15)),"POINT "&amp;SUBSTITUTE(ROUND(I15,3)&amp;"",",",".")&amp;","&amp;SUBSTITUTE(ROUND(H15,3)&amp;"",",",".")&amp;",0","")</f>
        <v/>
      </c>
    </row>
    <row r="16">
      <c r="A16" s="8" t="n"/>
      <c r="B16" s="9" t="n"/>
      <c r="C16" s="9" t="n"/>
      <c r="D16" s="15" t="n"/>
      <c r="E16" s="15" t="n"/>
      <c r="F16" s="16" t="n"/>
      <c r="G16" s="9" t="n"/>
      <c r="H16" s="10">
        <f>IF(AND(ISNUMBER(B16),ISNUMBER(C16),ISNUMBER(D16),ISNUMBER(G16)),B16+G16*COS(RADIANS((D16+N(E16)/60+N(F16)/3600))),"")</f>
        <v/>
      </c>
      <c r="I16" s="10">
        <f>IF(AND(ISNUMBER(B16),ISNUMBER(C16),ISNUMBER(D16),ISNUMBER(G16)),C16+G16*SIN(RADIANS((D16+N(E16)/60+N(F16)/3600))),"")</f>
        <v/>
      </c>
      <c r="J16" s="11">
        <f>IF(AND(ISNUMBER(B16),ISNUMBER(C16),ISNUMBER(D16),ISNUMBER(G16)),MOD(90-(D16+N(E16)/60+N(F16)/3600),360),"")</f>
        <v/>
      </c>
      <c r="K16" s="17">
        <f>IF(AND(ISNUMBER(B16),ISNUMBER(C16),ISNUMBER(D16),ISNUMBER(G16)),"LINE "&amp;SUBSTITUTE(ROUND(C16,3)&amp;"",",",".")&amp;","&amp;SUBSTITUTE(ROUND(B16,3)&amp;"",",",".")&amp;" @"&amp;SUBSTITUTE(ROUND(G16,3)&amp;"",",",".")&amp;"&lt;"&amp;SUBSTITUTE(ROUND(J16,3)&amp;"",",",".")&amp;" ","")</f>
        <v/>
      </c>
      <c r="L16" s="17">
        <f>IF(AND(ISNUMBER(B16),ISNUMBER(C16),ISNUMBER(D16),ISNUMBER(G16)),"POINT "&amp;SUBSTITUTE(ROUND(I16,3)&amp;"",",",".")&amp;","&amp;SUBSTITUTE(ROUND(H16,3)&amp;"",",",".")&amp;",0","")</f>
        <v/>
      </c>
    </row>
    <row r="17">
      <c r="A17" s="8" t="n"/>
      <c r="B17" s="9" t="n"/>
      <c r="C17" s="9" t="n"/>
      <c r="D17" s="15" t="n"/>
      <c r="E17" s="15" t="n"/>
      <c r="F17" s="16" t="n"/>
      <c r="G17" s="9" t="n"/>
      <c r="H17" s="10">
        <f>IF(AND(ISNUMBER(B17),ISNUMBER(C17),ISNUMBER(D17),ISNUMBER(G17)),B17+G17*COS(RADIANS((D17+N(E17)/60+N(F17)/3600))),"")</f>
        <v/>
      </c>
      <c r="I17" s="10">
        <f>IF(AND(ISNUMBER(B17),ISNUMBER(C17),ISNUMBER(D17),ISNUMBER(G17)),C17+G17*SIN(RADIANS((D17+N(E17)/60+N(F17)/3600))),"")</f>
        <v/>
      </c>
      <c r="J17" s="11">
        <f>IF(AND(ISNUMBER(B17),ISNUMBER(C17),ISNUMBER(D17),ISNUMBER(G17)),MOD(90-(D17+N(E17)/60+N(F17)/3600),360),"")</f>
        <v/>
      </c>
      <c r="K17" s="17">
        <f>IF(AND(ISNUMBER(B17),ISNUMBER(C17),ISNUMBER(D17),ISNUMBER(G17)),"LINE "&amp;SUBSTITUTE(ROUND(C17,3)&amp;"",",",".")&amp;","&amp;SUBSTITUTE(ROUND(B17,3)&amp;"",",",".")&amp;" @"&amp;SUBSTITUTE(ROUND(G17,3)&amp;"",",",".")&amp;"&lt;"&amp;SUBSTITUTE(ROUND(J17,3)&amp;"",",",".")&amp;" ","")</f>
        <v/>
      </c>
      <c r="L17" s="17">
        <f>IF(AND(ISNUMBER(B17),ISNUMBER(C17),ISNUMBER(D17),ISNUMBER(G17)),"POINT "&amp;SUBSTITUTE(ROUND(I17,3)&amp;"",",",".")&amp;","&amp;SUBSTITUTE(ROUND(H17,3)&amp;"",",",".")&amp;",0","")</f>
        <v/>
      </c>
    </row>
    <row r="18">
      <c r="A18" s="8" t="n"/>
      <c r="B18" s="9" t="n"/>
      <c r="C18" s="9" t="n"/>
      <c r="D18" s="15" t="n"/>
      <c r="E18" s="15" t="n"/>
      <c r="F18" s="16" t="n"/>
      <c r="G18" s="9" t="n"/>
      <c r="H18" s="10">
        <f>IF(AND(ISNUMBER(B18),ISNUMBER(C18),ISNUMBER(D18),ISNUMBER(G18)),B18+G18*COS(RADIANS((D18+N(E18)/60+N(F18)/3600))),"")</f>
        <v/>
      </c>
      <c r="I18" s="10">
        <f>IF(AND(ISNUMBER(B18),ISNUMBER(C18),ISNUMBER(D18),ISNUMBER(G18)),C18+G18*SIN(RADIANS((D18+N(E18)/60+N(F18)/3600))),"")</f>
        <v/>
      </c>
      <c r="J18" s="11">
        <f>IF(AND(ISNUMBER(B18),ISNUMBER(C18),ISNUMBER(D18),ISNUMBER(G18)),MOD(90-(D18+N(E18)/60+N(F18)/3600),360),"")</f>
        <v/>
      </c>
      <c r="K18" s="17">
        <f>IF(AND(ISNUMBER(B18),ISNUMBER(C18),ISNUMBER(D18),ISNUMBER(G18)),"LINE "&amp;SUBSTITUTE(ROUND(C18,3)&amp;"",",",".")&amp;","&amp;SUBSTITUTE(ROUND(B18,3)&amp;"",",",".")&amp;" @"&amp;SUBSTITUTE(ROUND(G18,3)&amp;"",",",".")&amp;"&lt;"&amp;SUBSTITUTE(ROUND(J18,3)&amp;"",",",".")&amp;" ","")</f>
        <v/>
      </c>
      <c r="L18" s="17">
        <f>IF(AND(ISNUMBER(B18),ISNUMBER(C18),ISNUMBER(D18),ISNUMBER(G18)),"POINT "&amp;SUBSTITUTE(ROUND(I18,3)&amp;"",",",".")&amp;","&amp;SUBSTITUTE(ROUND(H18,3)&amp;"",",",".")&amp;",0","")</f>
        <v/>
      </c>
    </row>
    <row r="19">
      <c r="A19" s="8" t="n"/>
      <c r="B19" s="9" t="n"/>
      <c r="C19" s="9" t="n"/>
      <c r="D19" s="15" t="n"/>
      <c r="E19" s="15" t="n"/>
      <c r="F19" s="16" t="n"/>
      <c r="G19" s="9" t="n"/>
      <c r="H19" s="10">
        <f>IF(AND(ISNUMBER(B19),ISNUMBER(C19),ISNUMBER(D19),ISNUMBER(G19)),B19+G19*COS(RADIANS((D19+N(E19)/60+N(F19)/3600))),"")</f>
        <v/>
      </c>
      <c r="I19" s="10">
        <f>IF(AND(ISNUMBER(B19),ISNUMBER(C19),ISNUMBER(D19),ISNUMBER(G19)),C19+G19*SIN(RADIANS((D19+N(E19)/60+N(F19)/3600))),"")</f>
        <v/>
      </c>
      <c r="J19" s="11">
        <f>IF(AND(ISNUMBER(B19),ISNUMBER(C19),ISNUMBER(D19),ISNUMBER(G19)),MOD(90-(D19+N(E19)/60+N(F19)/3600),360),"")</f>
        <v/>
      </c>
      <c r="K19" s="17">
        <f>IF(AND(ISNUMBER(B19),ISNUMBER(C19),ISNUMBER(D19),ISNUMBER(G19)),"LINE "&amp;SUBSTITUTE(ROUND(C19,3)&amp;"",",",".")&amp;","&amp;SUBSTITUTE(ROUND(B19,3)&amp;"",",",".")&amp;" @"&amp;SUBSTITUTE(ROUND(G19,3)&amp;"",",",".")&amp;"&lt;"&amp;SUBSTITUTE(ROUND(J19,3)&amp;"",",",".")&amp;" ","")</f>
        <v/>
      </c>
      <c r="L19" s="17">
        <f>IF(AND(ISNUMBER(B19),ISNUMBER(C19),ISNUMBER(D19),ISNUMBER(G19)),"POINT "&amp;SUBSTITUTE(ROUND(I19,3)&amp;"",",",".")&amp;","&amp;SUBSTITUTE(ROUND(H19,3)&amp;"",",",".")&amp;",0","")</f>
        <v/>
      </c>
    </row>
    <row r="20">
      <c r="A20" s="8" t="n"/>
      <c r="B20" s="9" t="n"/>
      <c r="C20" s="9" t="n"/>
      <c r="D20" s="15" t="n"/>
      <c r="E20" s="15" t="n"/>
      <c r="F20" s="16" t="n"/>
      <c r="G20" s="9" t="n"/>
      <c r="H20" s="10">
        <f>IF(AND(ISNUMBER(B20),ISNUMBER(C20),ISNUMBER(D20),ISNUMBER(G20)),B20+G20*COS(RADIANS((D20+N(E20)/60+N(F20)/3600))),"")</f>
        <v/>
      </c>
      <c r="I20" s="10">
        <f>IF(AND(ISNUMBER(B20),ISNUMBER(C20),ISNUMBER(D20),ISNUMBER(G20)),C20+G20*SIN(RADIANS((D20+N(E20)/60+N(F20)/3600))),"")</f>
        <v/>
      </c>
      <c r="J20" s="11">
        <f>IF(AND(ISNUMBER(B20),ISNUMBER(C20),ISNUMBER(D20),ISNUMBER(G20)),MOD(90-(D20+N(E20)/60+N(F20)/3600),360),"")</f>
        <v/>
      </c>
      <c r="K20" s="17">
        <f>IF(AND(ISNUMBER(B20),ISNUMBER(C20),ISNUMBER(D20),ISNUMBER(G20)),"LINE "&amp;SUBSTITUTE(ROUND(C20,3)&amp;"",",",".")&amp;","&amp;SUBSTITUTE(ROUND(B20,3)&amp;"",",",".")&amp;" @"&amp;SUBSTITUTE(ROUND(G20,3)&amp;"",",",".")&amp;"&lt;"&amp;SUBSTITUTE(ROUND(J20,3)&amp;"",",",".")&amp;" ","")</f>
        <v/>
      </c>
      <c r="L20" s="17">
        <f>IF(AND(ISNUMBER(B20),ISNUMBER(C20),ISNUMBER(D20),ISNUMBER(G20)),"POINT "&amp;SUBSTITUTE(ROUND(I20,3)&amp;"",",",".")&amp;","&amp;SUBSTITUTE(ROUND(H20,3)&amp;"",",",".")&amp;",0","")</f>
        <v/>
      </c>
    </row>
    <row r="21">
      <c r="A21" s="8" t="n"/>
      <c r="B21" s="9" t="n"/>
      <c r="C21" s="9" t="n"/>
      <c r="D21" s="15" t="n"/>
      <c r="E21" s="15" t="n"/>
      <c r="F21" s="16" t="n"/>
      <c r="G21" s="9" t="n"/>
      <c r="H21" s="10">
        <f>IF(AND(ISNUMBER(B21),ISNUMBER(C21),ISNUMBER(D21),ISNUMBER(G21)),B21+G21*COS(RADIANS((D21+N(E21)/60+N(F21)/3600))),"")</f>
        <v/>
      </c>
      <c r="I21" s="10">
        <f>IF(AND(ISNUMBER(B21),ISNUMBER(C21),ISNUMBER(D21),ISNUMBER(G21)),C21+G21*SIN(RADIANS((D21+N(E21)/60+N(F21)/3600))),"")</f>
        <v/>
      </c>
      <c r="J21" s="11">
        <f>IF(AND(ISNUMBER(B21),ISNUMBER(C21),ISNUMBER(D21),ISNUMBER(G21)),MOD(90-(D21+N(E21)/60+N(F21)/3600),360),"")</f>
        <v/>
      </c>
      <c r="K21" s="17">
        <f>IF(AND(ISNUMBER(B21),ISNUMBER(C21),ISNUMBER(D21),ISNUMBER(G21)),"LINE "&amp;SUBSTITUTE(ROUND(C21,3)&amp;"",",",".")&amp;","&amp;SUBSTITUTE(ROUND(B21,3)&amp;"",",",".")&amp;" @"&amp;SUBSTITUTE(ROUND(G21,3)&amp;"",",",".")&amp;"&lt;"&amp;SUBSTITUTE(ROUND(J21,3)&amp;"",",",".")&amp;" ","")</f>
        <v/>
      </c>
      <c r="L21" s="17">
        <f>IF(AND(ISNUMBER(B21),ISNUMBER(C21),ISNUMBER(D21),ISNUMBER(G21)),"POINT "&amp;SUBSTITUTE(ROUND(I21,3)&amp;"",",",".")&amp;","&amp;SUBSTITUTE(ROUND(H21,3)&amp;"",",",".")&amp;",0","")</f>
        <v/>
      </c>
    </row>
    <row r="22">
      <c r="A22" s="8" t="n"/>
      <c r="B22" s="9" t="n"/>
      <c r="C22" s="9" t="n"/>
      <c r="D22" s="15" t="n"/>
      <c r="E22" s="15" t="n"/>
      <c r="F22" s="16" t="n"/>
      <c r="G22" s="9" t="n"/>
      <c r="H22" s="10">
        <f>IF(AND(ISNUMBER(B22),ISNUMBER(C22),ISNUMBER(D22),ISNUMBER(G22)),B22+G22*COS(RADIANS((D22+N(E22)/60+N(F22)/3600))),"")</f>
        <v/>
      </c>
      <c r="I22" s="10">
        <f>IF(AND(ISNUMBER(B22),ISNUMBER(C22),ISNUMBER(D22),ISNUMBER(G22)),C22+G22*SIN(RADIANS((D22+N(E22)/60+N(F22)/3600))),"")</f>
        <v/>
      </c>
      <c r="J22" s="11">
        <f>IF(AND(ISNUMBER(B22),ISNUMBER(C22),ISNUMBER(D22),ISNUMBER(G22)),MOD(90-(D22+N(E22)/60+N(F22)/3600),360),"")</f>
        <v/>
      </c>
      <c r="K22" s="17">
        <f>IF(AND(ISNUMBER(B22),ISNUMBER(C22),ISNUMBER(D22),ISNUMBER(G22)),"LINE "&amp;SUBSTITUTE(ROUND(C22,3)&amp;"",",",".")&amp;","&amp;SUBSTITUTE(ROUND(B22,3)&amp;"",",",".")&amp;" @"&amp;SUBSTITUTE(ROUND(G22,3)&amp;"",",",".")&amp;"&lt;"&amp;SUBSTITUTE(ROUND(J22,3)&amp;"",",",".")&amp;" ","")</f>
        <v/>
      </c>
      <c r="L22" s="17">
        <f>IF(AND(ISNUMBER(B22),ISNUMBER(C22),ISNUMBER(D22),ISNUMBER(G22)),"POINT "&amp;SUBSTITUTE(ROUND(I22,3)&amp;"",",",".")&amp;","&amp;SUBSTITUTE(ROUND(H22,3)&amp;"",",",".")&amp;",0","")</f>
        <v/>
      </c>
    </row>
    <row r="23">
      <c r="A23" s="8" t="n"/>
      <c r="B23" s="9" t="n"/>
      <c r="C23" s="9" t="n"/>
      <c r="D23" s="15" t="n"/>
      <c r="E23" s="15" t="n"/>
      <c r="F23" s="16" t="n"/>
      <c r="G23" s="9" t="n"/>
      <c r="H23" s="10">
        <f>IF(AND(ISNUMBER(B23),ISNUMBER(C23),ISNUMBER(D23),ISNUMBER(G23)),B23+G23*COS(RADIANS((D23+N(E23)/60+N(F23)/3600))),"")</f>
        <v/>
      </c>
      <c r="I23" s="10">
        <f>IF(AND(ISNUMBER(B23),ISNUMBER(C23),ISNUMBER(D23),ISNUMBER(G23)),C23+G23*SIN(RADIANS((D23+N(E23)/60+N(F23)/3600))),"")</f>
        <v/>
      </c>
      <c r="J23" s="11">
        <f>IF(AND(ISNUMBER(B23),ISNUMBER(C23),ISNUMBER(D23),ISNUMBER(G23)),MOD(90-(D23+N(E23)/60+N(F23)/3600),360),"")</f>
        <v/>
      </c>
      <c r="K23" s="17">
        <f>IF(AND(ISNUMBER(B23),ISNUMBER(C23),ISNUMBER(D23),ISNUMBER(G23)),"LINE "&amp;SUBSTITUTE(ROUND(C23,3)&amp;"",",",".")&amp;","&amp;SUBSTITUTE(ROUND(B23,3)&amp;"",",",".")&amp;" @"&amp;SUBSTITUTE(ROUND(G23,3)&amp;"",",",".")&amp;"&lt;"&amp;SUBSTITUTE(ROUND(J23,3)&amp;"",",",".")&amp;" ","")</f>
        <v/>
      </c>
      <c r="L23" s="17">
        <f>IF(AND(ISNUMBER(B23),ISNUMBER(C23),ISNUMBER(D23),ISNUMBER(G23)),"POINT "&amp;SUBSTITUTE(ROUND(I23,3)&amp;"",",",".")&amp;","&amp;SUBSTITUTE(ROUND(H23,3)&amp;"",",",".")&amp;",0","")</f>
        <v/>
      </c>
    </row>
    <row r="24">
      <c r="A24" s="8" t="n"/>
      <c r="B24" s="9" t="n"/>
      <c r="C24" s="9" t="n"/>
      <c r="D24" s="15" t="n"/>
      <c r="E24" s="15" t="n"/>
      <c r="F24" s="16" t="n"/>
      <c r="G24" s="9" t="n"/>
      <c r="H24" s="10">
        <f>IF(AND(ISNUMBER(B24),ISNUMBER(C24),ISNUMBER(D24),ISNUMBER(G24)),B24+G24*COS(RADIANS((D24+N(E24)/60+N(F24)/3600))),"")</f>
        <v/>
      </c>
      <c r="I24" s="10">
        <f>IF(AND(ISNUMBER(B24),ISNUMBER(C24),ISNUMBER(D24),ISNUMBER(G24)),C24+G24*SIN(RADIANS((D24+N(E24)/60+N(F24)/3600))),"")</f>
        <v/>
      </c>
      <c r="J24" s="11">
        <f>IF(AND(ISNUMBER(B24),ISNUMBER(C24),ISNUMBER(D24),ISNUMBER(G24)),MOD(90-(D24+N(E24)/60+N(F24)/3600),360),"")</f>
        <v/>
      </c>
      <c r="K24" s="17">
        <f>IF(AND(ISNUMBER(B24),ISNUMBER(C24),ISNUMBER(D24),ISNUMBER(G24)),"LINE "&amp;SUBSTITUTE(ROUND(C24,3)&amp;"",",",".")&amp;","&amp;SUBSTITUTE(ROUND(B24,3)&amp;"",",",".")&amp;" @"&amp;SUBSTITUTE(ROUND(G24,3)&amp;"",",",".")&amp;"&lt;"&amp;SUBSTITUTE(ROUND(J24,3)&amp;"",",",".")&amp;" ","")</f>
        <v/>
      </c>
      <c r="L24" s="17">
        <f>IF(AND(ISNUMBER(B24),ISNUMBER(C24),ISNUMBER(D24),ISNUMBER(G24)),"POINT "&amp;SUBSTITUTE(ROUND(I24,3)&amp;"",",",".")&amp;","&amp;SUBSTITUTE(ROUND(H24,3)&amp;"",",",".")&amp;",0","")</f>
        <v/>
      </c>
    </row>
    <row r="25">
      <c r="A25" s="8" t="n"/>
      <c r="B25" s="9" t="n"/>
      <c r="C25" s="9" t="n"/>
      <c r="D25" s="15" t="n"/>
      <c r="E25" s="15" t="n"/>
      <c r="F25" s="16" t="n"/>
      <c r="G25" s="9" t="n"/>
      <c r="H25" s="10">
        <f>IF(AND(ISNUMBER(B25),ISNUMBER(C25),ISNUMBER(D25),ISNUMBER(G25)),B25+G25*COS(RADIANS((D25+N(E25)/60+N(F25)/3600))),"")</f>
        <v/>
      </c>
      <c r="I25" s="10">
        <f>IF(AND(ISNUMBER(B25),ISNUMBER(C25),ISNUMBER(D25),ISNUMBER(G25)),C25+G25*SIN(RADIANS((D25+N(E25)/60+N(F25)/3600))),"")</f>
        <v/>
      </c>
      <c r="J25" s="11">
        <f>IF(AND(ISNUMBER(B25),ISNUMBER(C25),ISNUMBER(D25),ISNUMBER(G25)),MOD(90-(D25+N(E25)/60+N(F25)/3600),360),"")</f>
        <v/>
      </c>
      <c r="K25" s="17">
        <f>IF(AND(ISNUMBER(B25),ISNUMBER(C25),ISNUMBER(D25),ISNUMBER(G25)),"LINE "&amp;SUBSTITUTE(ROUND(C25,3)&amp;"",",",".")&amp;","&amp;SUBSTITUTE(ROUND(B25,3)&amp;"",",",".")&amp;" @"&amp;SUBSTITUTE(ROUND(G25,3)&amp;"",",",".")&amp;"&lt;"&amp;SUBSTITUTE(ROUND(J25,3)&amp;"",",",".")&amp;" ","")</f>
        <v/>
      </c>
      <c r="L25" s="17">
        <f>IF(AND(ISNUMBER(B25),ISNUMBER(C25),ISNUMBER(D25),ISNUMBER(G25)),"POINT "&amp;SUBSTITUTE(ROUND(I25,3)&amp;"",",",".")&amp;","&amp;SUBSTITUTE(ROUND(H25,3)&amp;"",",",".")&amp;",0","")</f>
        <v/>
      </c>
    </row>
    <row r="26"/>
    <row r="27" ht="30" customHeight="1">
      <c r="A27" s="14" t="inlineStr">
        <is>
          <t>أمر LINE ينتهي بمسافة تعمل Enter؛ انسخ الأسطر غير الفارغة فقط. زاوية أوتوكاد تُقاس من الشرق عكس عقارب الساعة (= 90 − الاتجاه).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L2"/>
    <mergeCell ref="A1:L1"/>
    <mergeCell ref="A4:L4"/>
    <mergeCell ref="A27:L27"/>
  </mergeCells>
  <dataValidations count="4">
    <dataValidation sqref="B6:C25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  <dataValidation sqref="D6:D25" showDropDown="0" showInputMessage="0" showErrorMessage="1" allowBlank="1" errorTitle="Sheetaky" error="أدخل رقمًا بين 0 و 360" type="decimal" operator="between">
      <formula1>0</formula1>
      <formula2>360</formula2>
    </dataValidation>
    <dataValidation sqref="E6:F25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G6:G25" showDropDown="0" showInputMessage="0" showErrorMessage="1" allowBlank="1" errorTitle="Sheetaky" error="أدخل رقمًا بين 0 و 100000000.0" type="decimal" operator="between">
      <formula1>0</formula1>
      <formula2>100000000.0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E30"/>
  <sheetViews>
    <sheetView showGridLines="0" rightToLeft="1" zoomScale="10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28" customWidth="1" min="5" max="5"/>
  </cols>
  <sheetData>
    <row r="1" ht="36" customHeight="1">
      <c r="A1" s="1" t="inlineStr">
        <is>
          <t>محوّل الزوايا والميول</t>
        </is>
      </c>
      <c r="B1" s="2" t="n"/>
      <c r="C1" s="2" t="n"/>
      <c r="D1" s="2" t="n"/>
      <c r="E1" s="2" t="n"/>
    </row>
    <row r="2" ht="18" customHeight="1">
      <c r="A2" s="3" t="inlineStr">
        <is>
          <t>Sheetaky.com</t>
        </is>
      </c>
      <c r="B2" s="4" t="n"/>
      <c r="C2" s="4" t="n"/>
      <c r="D2" s="4" t="n"/>
      <c r="E2" s="4" t="n"/>
    </row>
    <row r="3"/>
    <row r="4" ht="22" customHeight="1">
      <c r="A4" s="5" t="inlineStr">
        <is>
          <t>الدرجات العشرية ← د ق ث</t>
        </is>
      </c>
      <c r="B4" s="6" t="n"/>
      <c r="C4" s="6" t="n"/>
      <c r="D4" s="6" t="n"/>
      <c r="E4" s="6" t="n"/>
    </row>
    <row r="5">
      <c r="A5" s="18" t="inlineStr">
        <is>
          <t>الزاوية (درجات عشرية)</t>
        </is>
      </c>
      <c r="B5" s="19" t="n">
        <v>45.50277778</v>
      </c>
    </row>
    <row r="6">
      <c r="C6" s="20">
        <f>INT(MOD(ROUND($B$5*3600,0),1296000)/3600)</f>
        <v/>
      </c>
      <c r="D6" s="20">
        <f>INT(MOD(MOD(ROUND($B$5*3600,0),1296000),3600)/60)</f>
        <v/>
      </c>
      <c r="E6" s="20">
        <f>MOD(MOD(ROUND($B$5*3600,0),1296000),60)</f>
        <v/>
      </c>
    </row>
    <row r="7">
      <c r="A7" s="21" t="inlineStr">
        <is>
          <t>(الدرجة | الدقيقة | الثانية)</t>
        </is>
      </c>
    </row>
    <row r="8"/>
    <row r="9" ht="22" customHeight="1">
      <c r="A9" s="5" t="inlineStr">
        <is>
          <t>د ق ث ← درجات عشرية</t>
        </is>
      </c>
      <c r="B9" s="6" t="n"/>
      <c r="C9" s="6" t="n"/>
      <c r="D9" s="6" t="n"/>
      <c r="E9" s="6" t="n"/>
    </row>
    <row r="10">
      <c r="A10" s="18" t="inlineStr">
        <is>
          <t>الدرجات</t>
        </is>
      </c>
      <c r="B10" s="15" t="n">
        <v>45</v>
      </c>
    </row>
    <row r="11">
      <c r="A11" s="18" t="inlineStr">
        <is>
          <t>الدقائق</t>
        </is>
      </c>
      <c r="B11" s="15" t="n">
        <v>30</v>
      </c>
    </row>
    <row r="12">
      <c r="A12" s="18" t="inlineStr">
        <is>
          <t>الثواني</t>
        </is>
      </c>
      <c r="B12" s="22" t="n">
        <v>10</v>
      </c>
    </row>
    <row r="13"/>
    <row r="14">
      <c r="A14" s="18" t="inlineStr">
        <is>
          <t>الناتج (درجات عشرية)</t>
        </is>
      </c>
      <c r="B14" s="23">
        <f>$B$10+$B$11/60+$B$12/3600</f>
        <v/>
      </c>
    </row>
    <row r="15"/>
    <row r="16" ht="22" customHeight="1">
      <c r="A16" s="5" t="inlineStr">
        <is>
          <t>درجات ↔ جراد (غون) ↔ راديان</t>
        </is>
      </c>
      <c r="B16" s="6" t="n"/>
      <c r="C16" s="6" t="n"/>
      <c r="D16" s="6" t="n"/>
      <c r="E16" s="6" t="n"/>
    </row>
    <row r="17">
      <c r="A17" s="18" t="inlineStr">
        <is>
          <t>الزاوية بالدرجات</t>
        </is>
      </c>
      <c r="B17" s="24" t="n">
        <v>90</v>
      </c>
    </row>
    <row r="18">
      <c r="A18" s="18" t="inlineStr">
        <is>
          <t>بالجراد (غون)</t>
        </is>
      </c>
      <c r="B18" s="11">
        <f>$B$17*400/360</f>
        <v/>
      </c>
    </row>
    <row r="19">
      <c r="A19" s="18" t="inlineStr">
        <is>
          <t>بالراديان</t>
        </is>
      </c>
      <c r="B19" s="25">
        <f>RADIANS($B$17)</f>
        <v/>
      </c>
    </row>
    <row r="20"/>
    <row r="21" ht="22" customHeight="1">
      <c r="A21" s="5" t="inlineStr">
        <is>
          <t>الاتجاه العكسي والزاوية بين اتجاهين</t>
        </is>
      </c>
      <c r="B21" s="6" t="n"/>
      <c r="C21" s="6" t="n"/>
      <c r="D21" s="6" t="n"/>
      <c r="E21" s="6" t="n"/>
    </row>
    <row r="22">
      <c r="A22" s="18" t="inlineStr">
        <is>
          <t>الاتجاه الأول °</t>
        </is>
      </c>
      <c r="B22" s="24" t="n">
        <v>118.5414</v>
      </c>
    </row>
    <row r="23">
      <c r="A23" s="18" t="inlineStr">
        <is>
          <t>الاتجاه الثاني °</t>
        </is>
      </c>
      <c r="B23" s="24" t="n">
        <v>200.25</v>
      </c>
    </row>
    <row r="24">
      <c r="A24" s="18" t="inlineStr">
        <is>
          <t>الاتجاه العكسي للأول °</t>
        </is>
      </c>
      <c r="B24" s="11">
        <f>MOD($B$22+180,360)</f>
        <v/>
      </c>
    </row>
    <row r="25">
      <c r="A25" s="18" t="inlineStr">
        <is>
          <t>الزاوية من الأول إلى الثاني (مع عقارب الساعة) °</t>
        </is>
      </c>
      <c r="B25" s="26">
        <f>MOD($B$23-$B$22,360)</f>
        <v/>
      </c>
    </row>
    <row r="26"/>
    <row r="27" ht="22" customHeight="1">
      <c r="A27" s="5" t="inlineStr">
        <is>
          <t>الميل: نسبة مئوية ↔ درجات ↔ 1:n</t>
        </is>
      </c>
      <c r="B27" s="6" t="n"/>
      <c r="C27" s="6" t="n"/>
      <c r="D27" s="6" t="n"/>
      <c r="E27" s="6" t="n"/>
    </row>
    <row r="28">
      <c r="A28" s="18" t="inlineStr">
        <is>
          <t>الميل %</t>
        </is>
      </c>
      <c r="B28" s="9" t="n">
        <v>2.5</v>
      </c>
    </row>
    <row r="29">
      <c r="A29" s="18" t="inlineStr">
        <is>
          <t>بالدرجات</t>
        </is>
      </c>
      <c r="B29" s="11">
        <f>DEGREES(ATAN($B$28/100))</f>
        <v/>
      </c>
    </row>
    <row r="30">
      <c r="A30" s="18" t="inlineStr">
        <is>
          <t>النسبة 1 : n</t>
        </is>
      </c>
      <c r="B30" s="13">
        <f>IF($B$28=0,0,100/$B$28)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21:E21"/>
    <mergeCell ref="A4:E4"/>
    <mergeCell ref="A2:E2"/>
    <mergeCell ref="A16:E16"/>
    <mergeCell ref="A1:E1"/>
    <mergeCell ref="A9:E9"/>
    <mergeCell ref="A27:E27"/>
  </mergeCells>
  <dataValidations count="5">
    <dataValidation sqref="B5" showDropDown="0" showInputMessage="0" showErrorMessage="1" allowBlank="1" errorTitle="Sheetaky" error="أدخل رقمًا بين 0 و 100000" type="decimal" operator="between">
      <formula1>0</formula1>
      <formula2>100000</formula2>
    </dataValidation>
    <dataValidation sqref="B17" showDropDown="0" showInputMessage="0" showErrorMessage="1" allowBlank="1" errorTitle="Sheetaky" error="أدخل رقمًا بين -100000 و 100000" type="decimal" operator="between">
      <formula1>-100000</formula1>
      <formula2>100000</formula2>
    </dataValidation>
    <dataValidation sqref="B22:B23" showDropDown="0" showInputMessage="0" showErrorMessage="1" allowBlank="1" errorTitle="Sheetaky" error="أدخل رقمًا بين 0 و 360" type="decimal" operator="between">
      <formula1>0</formula1>
      <formula2>360</formula2>
    </dataValidation>
    <dataValidation sqref="B28" showDropDown="0" showInputMessage="0" showErrorMessage="1" allowBlank="1" errorTitle="Sheetaky" error="أدخل رقمًا بين -1000 و 1000" type="decimal" operator="between">
      <formula1>-1000</formula1>
      <formula2>1000</formula2>
    </dataValidation>
    <dataValidation sqref="B10:B12" showDropDown="0" showInputMessage="0" showErrorMessage="1" allowBlank="1" errorTitle="Sheetaky" error="أدخل رقمًا بين 0 و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2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الاتجاهات والمسافات والإحداثيات: عكسي وقطبي ومحوّل زوايا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30" customHeight="1">
      <c r="A5" s="27" t="inlineStr">
        <is>
          <t>ثلاث أدوات مساحية في ملف واحد: الحل العكسي (من الإحداثيات إلى المسافة والاتجاه والميل)، والحل القطبي (من نقطة واتجاه ومسافة إلى إحداثيات جديدة وأوامر أوتوكاد)، ومحوّل للزوايا والميول.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30" customHeight="1">
      <c r="A8" s="28" t="n">
        <v>1</v>
      </c>
      <c r="B8" s="27" t="inlineStr">
        <is>
          <t>الحل العكسي: اكتب نقطتين في كل صف (والمنسوب اختياريًا) لتحصل على المسافة والاتجاه وزاوية الربع والميل.</t>
        </is>
      </c>
    </row>
    <row r="9" ht="30" customHeight="1">
      <c r="A9" s="28" t="n">
        <v>2</v>
      </c>
      <c r="B9" s="27" t="inlineStr">
        <is>
          <t>الحل القطبي: اكتب نقطة البداية والاتجاه (د ق ث) والمسافة لتحصل على الإحداثيات الجديدة وأمر LINE جاهز لأوتوكاد.</t>
        </is>
      </c>
    </row>
    <row r="10" ht="20" customHeight="1">
      <c r="A10" s="28" t="n">
        <v>3</v>
      </c>
      <c r="B10" s="27" t="inlineStr">
        <is>
          <t>المحوّل: حوّل بين الدرجات العشرية و د ق ث، والجراد والراديان، والميل بالنسبة والدرجات.</t>
        </is>
      </c>
    </row>
    <row r="11"/>
    <row r="12" ht="22" customHeight="1">
      <c r="A12" s="5" t="inlineStr">
        <is>
          <t>دليل الألوان</t>
        </is>
      </c>
      <c r="B12" s="6" t="n"/>
    </row>
    <row r="13">
      <c r="A13" s="29" t="inlineStr"/>
      <c r="B13" s="27" t="inlineStr">
        <is>
          <t>خلية إدخال: اكتب أو اختر قيمتك هنا (خط أزرق على خلفية صفراء).</t>
        </is>
      </c>
    </row>
    <row r="14">
      <c r="A14" s="30" t="inlineStr"/>
      <c r="B14" s="27" t="inlineStr">
        <is>
          <t>خلية محسوبة: معادلة تلقائية، محمية من المسح بالخطأ.</t>
        </is>
      </c>
    </row>
    <row r="15">
      <c r="A15" s="31" t="inlineStr"/>
      <c r="B15" s="27" t="inlineStr">
        <is>
          <t>عناوين الجداول والأقسام.</t>
        </is>
      </c>
    </row>
    <row r="16"/>
    <row r="17" ht="22" customHeight="1">
      <c r="A17" s="5" t="inlineStr">
        <is>
          <t>ملاحظات مهمة</t>
        </is>
      </c>
      <c r="B17" s="6" t="n"/>
    </row>
    <row r="18" ht="30" customHeight="1">
      <c r="A18" s="32" t="inlineStr">
        <is>
          <t>•</t>
        </is>
      </c>
      <c r="B18" s="33" t="inlineStr">
        <is>
          <t>الاتجاهات هنا Azimuth من الشمال مع عقارب الساعة. أوتوكاد يقيس من الشرق عكس عقارب الساعة؛ الشيت يحوّل لك.</t>
        </is>
      </c>
    </row>
    <row r="19" ht="20" customHeight="1">
      <c r="A19" s="32" t="inlineStr">
        <is>
          <t>•</t>
        </is>
      </c>
      <c r="B19" s="33" t="inlineStr">
        <is>
          <t>اترك صفوف المثال أو امسحها واكتب بياناتك.</t>
        </is>
      </c>
    </row>
    <row r="20" ht="20" customHeight="1">
      <c r="A20" s="32" t="inlineStr">
        <is>
          <t>•</t>
        </is>
      </c>
      <c r="B20" s="33" t="inlineStr">
        <is>
          <t>الأوراق محمية بدون كلمة مرور لحماية المعادلات. لإلغاء الحماية: مراجعة ← إلغاء حماية الورقة.</t>
        </is>
      </c>
    </row>
    <row r="21" ht="20" customHeight="1">
      <c r="A21" s="32" t="inlineStr">
        <is>
          <t>•</t>
        </is>
      </c>
      <c r="B21" s="33" t="inlineStr">
        <is>
          <t>البيانات الموجودة مثال توضيحي، امسحها واكتب بياناتك في الخلايا الصفراء فقط.</t>
        </is>
      </c>
    </row>
    <row r="22" ht="20" customHeight="1">
      <c r="A22" s="32" t="inlineStr">
        <is>
          <t>•</t>
        </is>
      </c>
      <c r="B22" s="33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BRG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